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helderlucas/Desktop/"/>
    </mc:Choice>
  </mc:AlternateContent>
  <bookViews>
    <workbookView xWindow="0" yWindow="0" windowWidth="25600" windowHeight="16000"/>
  </bookViews>
  <sheets>
    <sheet name="WB3 Fishbanks 11-18-17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4" i="1" l="1"/>
  <c r="AB33" i="1"/>
  <c r="R33" i="1"/>
  <c r="U32" i="1"/>
  <c r="AH30" i="1"/>
  <c r="AH33" i="1"/>
  <c r="AG30" i="1"/>
  <c r="AG33" i="1"/>
  <c r="AF30" i="1"/>
  <c r="AF33" i="1"/>
  <c r="AE30" i="1"/>
  <c r="AE33" i="1"/>
  <c r="AD30" i="1"/>
  <c r="AD33" i="1"/>
  <c r="AC30" i="1"/>
  <c r="AC33" i="1"/>
  <c r="AB30" i="1"/>
  <c r="AA30" i="1"/>
  <c r="AA33" i="1"/>
  <c r="Z30" i="1"/>
  <c r="Z33" i="1"/>
  <c r="Y30" i="1"/>
  <c r="Y33" i="1"/>
  <c r="X30" i="1"/>
  <c r="X33" i="1"/>
  <c r="W30" i="1"/>
  <c r="W33" i="1"/>
  <c r="V30" i="1"/>
  <c r="V33" i="1"/>
  <c r="U30" i="1"/>
  <c r="U33" i="1"/>
  <c r="T30" i="1"/>
  <c r="T33" i="1"/>
  <c r="S30" i="1"/>
  <c r="S33" i="1"/>
  <c r="T34" i="1"/>
  <c r="AG34" i="1"/>
  <c r="AC34" i="1"/>
  <c r="Y34" i="1"/>
  <c r="AF34" i="1"/>
  <c r="AA34" i="1"/>
  <c r="W34" i="1"/>
  <c r="Z34" i="1"/>
  <c r="AB34" i="1"/>
  <c r="AE34" i="1"/>
  <c r="S34" i="1"/>
  <c r="V34" i="1"/>
  <c r="X34" i="1"/>
  <c r="AH34" i="1"/>
  <c r="AD34" i="1"/>
  <c r="U34" i="1"/>
  <c r="U37" i="1"/>
  <c r="AA37" i="1"/>
  <c r="S37" i="1"/>
  <c r="Y37" i="1"/>
  <c r="AE37" i="1"/>
  <c r="AC37" i="1"/>
  <c r="W37" i="1"/>
  <c r="AG37" i="1"/>
</calcChain>
</file>

<file path=xl/sharedStrings.xml><?xml version="1.0" encoding="utf-8"?>
<sst xmlns="http://schemas.openxmlformats.org/spreadsheetml/2006/main" count="252" uniqueCount="230">
  <si>
    <t>Year</t>
  </si>
  <si>
    <t>Fish Stock[Deep]</t>
  </si>
  <si>
    <t>Fish Stock[Coast]</t>
  </si>
  <si>
    <t>Net Recruitment[Deep]</t>
  </si>
  <si>
    <t>Net Recruitment[Coast]</t>
  </si>
  <si>
    <t>Harvest[Deep]</t>
  </si>
  <si>
    <t>Harvest[Coast]</t>
  </si>
  <si>
    <t>Nominal Catch per Ship[Deep]</t>
  </si>
  <si>
    <t>Nominal Catch per Ship[Coast]</t>
  </si>
  <si>
    <t>Permitted Fish[1]</t>
  </si>
  <si>
    <t>Permitted Fish[2]</t>
  </si>
  <si>
    <t>Permitted Fish[3]</t>
  </si>
  <si>
    <t>Permitted Fish[4]</t>
  </si>
  <si>
    <t>Permitted Fish[5]</t>
  </si>
  <si>
    <t>Permitted Fish[6]</t>
  </si>
  <si>
    <t>Permitted Fish[7]</t>
  </si>
  <si>
    <t>Permitted Fish[8]</t>
  </si>
  <si>
    <t>Catch per Ship[1,Deep]</t>
  </si>
  <si>
    <t>Catch per Ship[1,Coast]</t>
  </si>
  <si>
    <t>Catch per Ship[2,Deep]</t>
  </si>
  <si>
    <t>Catch per Ship[2,Coast]</t>
  </si>
  <si>
    <t>Catch per Ship[3,Deep]</t>
  </si>
  <si>
    <t>Catch per Ship[3,Coast]</t>
  </si>
  <si>
    <t>Catch per Ship[4,Deep]</t>
  </si>
  <si>
    <t>Catch per Ship[4,Coast]</t>
  </si>
  <si>
    <t>Catch per Ship[5,Deep]</t>
  </si>
  <si>
    <t>Catch per Ship[5,Coast]</t>
  </si>
  <si>
    <t>Catch per Ship[6,Deep]</t>
  </si>
  <si>
    <t>Catch per Ship[6,Coast]</t>
  </si>
  <si>
    <t>Catch per Ship[7,Deep]</t>
  </si>
  <si>
    <t>Catch per Ship[7,Coast]</t>
  </si>
  <si>
    <t>Catch per Ship[8,Deep]</t>
  </si>
  <si>
    <t>Catch per Ship[8,Coast]</t>
  </si>
  <si>
    <t>Impact of Weather on Harvest</t>
  </si>
  <si>
    <t>Ships Deployed[1,Harbor]</t>
  </si>
  <si>
    <t>Ships Deployed[1,Deep]</t>
  </si>
  <si>
    <t>Ships Deployed[1,Coast]</t>
  </si>
  <si>
    <t>Ships Deployed[2,Harbor]</t>
  </si>
  <si>
    <t>Ships Deployed[2,Deep]</t>
  </si>
  <si>
    <t>Ships Deployed[2,Coast]</t>
  </si>
  <si>
    <t>Ships Deployed[3,Harbor]</t>
  </si>
  <si>
    <t>Ships Deployed[3,Deep]</t>
  </si>
  <si>
    <t>Ships Deployed[3,Coast]</t>
  </si>
  <si>
    <t>Ships Deployed[4,Harbor]</t>
  </si>
  <si>
    <t>Ships Deployed[4,Deep]</t>
  </si>
  <si>
    <t>Ships Deployed[4,Coast]</t>
  </si>
  <si>
    <t>Ships Deployed[5,Harbor]</t>
  </si>
  <si>
    <t>Ships Deployed[5,Deep]</t>
  </si>
  <si>
    <t>Ships Deployed[5,Coast]</t>
  </si>
  <si>
    <t>Ships Deployed[6,Harbor]</t>
  </si>
  <si>
    <t>Ships Deployed[6,Deep]</t>
  </si>
  <si>
    <t>Ships Deployed[6,Coast]</t>
  </si>
  <si>
    <t>Ships Deployed[7,Harbor]</t>
  </si>
  <si>
    <t>Ships Deployed[7,Deep]</t>
  </si>
  <si>
    <t>Ships Deployed[7,Coast]</t>
  </si>
  <si>
    <t>Ships Deployed[8,Harbor]</t>
  </si>
  <si>
    <t>Ships Deployed[8,Deep]</t>
  </si>
  <si>
    <t>Ships Deployed[8,Coast]</t>
  </si>
  <si>
    <t>Ships Available for Deployment[1]</t>
  </si>
  <si>
    <t>Ships Available for Deployment[2]</t>
  </si>
  <si>
    <t>Ships Available for Deployment[3]</t>
  </si>
  <si>
    <t>Ships Available for Deployment[4]</t>
  </si>
  <si>
    <t>Ships Available for Deployment[5]</t>
  </si>
  <si>
    <t>Ships Available for Deployment[6]</t>
  </si>
  <si>
    <t>Ships Available for Deployment[7]</t>
  </si>
  <si>
    <t>Ships Available for Deployment[8]</t>
  </si>
  <si>
    <t>Ships[1]</t>
  </si>
  <si>
    <t>Ships[2]</t>
  </si>
  <si>
    <t>Ships[3]</t>
  </si>
  <si>
    <t>Ships[4]</t>
  </si>
  <si>
    <t>Ships[5]</t>
  </si>
  <si>
    <t>Ships[6]</t>
  </si>
  <si>
    <t>Ships[7]</t>
  </si>
  <si>
    <t>Ships[8]</t>
  </si>
  <si>
    <t>Auction Purchases[1]</t>
  </si>
  <si>
    <t>Auction Purchases[2]</t>
  </si>
  <si>
    <t>Auction Purchases[3]</t>
  </si>
  <si>
    <t>Auction Purchases[4]</t>
  </si>
  <si>
    <t>Auction Purchases[5]</t>
  </si>
  <si>
    <t>Auction Purchases[6]</t>
  </si>
  <si>
    <t>Auction Purchases[7]</t>
  </si>
  <si>
    <t>Auction Purchases[8]</t>
  </si>
  <si>
    <t>Facilitator Ships[1]</t>
  </si>
  <si>
    <t>Facilitator Ships[2]</t>
  </si>
  <si>
    <t>Facilitator Ships[3]</t>
  </si>
  <si>
    <t>Facilitator Ships[4]</t>
  </si>
  <si>
    <t>Facilitator Ships[5]</t>
  </si>
  <si>
    <t>Facilitator Ships[6]</t>
  </si>
  <si>
    <t>Facilitator Ships[7]</t>
  </si>
  <si>
    <t>Facilitator Ships[8]</t>
  </si>
  <si>
    <t>Ship Orders[1]</t>
  </si>
  <si>
    <t>Ship Orders[2]</t>
  </si>
  <si>
    <t>Ship Orders[3]</t>
  </si>
  <si>
    <t>Ship Orders[4]</t>
  </si>
  <si>
    <t>Ship Orders[5]</t>
  </si>
  <si>
    <t>Ship Orders[6]</t>
  </si>
  <si>
    <t>Ship Orders[7]</t>
  </si>
  <si>
    <t>Ship Orders[8]</t>
  </si>
  <si>
    <t>Ship Market Value</t>
  </si>
  <si>
    <t>Successful Team Price[1]</t>
  </si>
  <si>
    <t>Successful Team Price[2]</t>
  </si>
  <si>
    <t>Successful Team Price[3]</t>
  </si>
  <si>
    <t>Successful Team Price[4]</t>
  </si>
  <si>
    <t>Successful Team Price[5]</t>
  </si>
  <si>
    <t>Successful Team Price[6]</t>
  </si>
  <si>
    <t>Successful Team Price[7]</t>
  </si>
  <si>
    <t>Successful Team Price[8]</t>
  </si>
  <si>
    <t>Cash[1]</t>
  </si>
  <si>
    <t>Cash[2]</t>
  </si>
  <si>
    <t>Cash[3]</t>
  </si>
  <si>
    <t>Cash[4]</t>
  </si>
  <si>
    <t>Cash[5]</t>
  </si>
  <si>
    <t>Cash[6]</t>
  </si>
  <si>
    <t>Cash[7]</t>
  </si>
  <si>
    <t>Cash[8]</t>
  </si>
  <si>
    <t>Profit[1]</t>
  </si>
  <si>
    <t>Profit[2]</t>
  </si>
  <si>
    <t>Profit[3]</t>
  </si>
  <si>
    <t>Profit[4]</t>
  </si>
  <si>
    <t>Profit[5]</t>
  </si>
  <si>
    <t>Profit[6]</t>
  </si>
  <si>
    <t>Profit[7]</t>
  </si>
  <si>
    <t>Profit[8]</t>
  </si>
  <si>
    <t>Income[1]</t>
  </si>
  <si>
    <t>Income[2]</t>
  </si>
  <si>
    <t>Income[3]</t>
  </si>
  <si>
    <t>Income[4]</t>
  </si>
  <si>
    <t>Income[5]</t>
  </si>
  <si>
    <t>Income[6]</t>
  </si>
  <si>
    <t>Income[7]</t>
  </si>
  <si>
    <t>Income[8]</t>
  </si>
  <si>
    <t>Revenue from Harvest[1]</t>
  </si>
  <si>
    <t>Revenue from Harvest[2]</t>
  </si>
  <si>
    <t>Revenue from Harvest[3]</t>
  </si>
  <si>
    <t>Revenue from Harvest[4]</t>
  </si>
  <si>
    <t>Revenue from Harvest[5]</t>
  </si>
  <si>
    <t>Revenue from Harvest[6]</t>
  </si>
  <si>
    <t>Revenue from Harvest[7]</t>
  </si>
  <si>
    <t>Revenue from Harvest[8]</t>
  </si>
  <si>
    <t>Revenue from Ship Sales[1]</t>
  </si>
  <si>
    <t>Revenue from Ship Sales[2]</t>
  </si>
  <si>
    <t>Revenue from Ship Sales[3]</t>
  </si>
  <si>
    <t>Revenue from Ship Sales[4]</t>
  </si>
  <si>
    <t>Revenue from Ship Sales[5]</t>
  </si>
  <si>
    <t>Revenue from Ship Sales[6]</t>
  </si>
  <si>
    <t>Revenue from Ship Sales[7]</t>
  </si>
  <si>
    <t>Revenue from Ship Sales[8]</t>
  </si>
  <si>
    <t>Interest Income[1]</t>
  </si>
  <si>
    <t>Interest Income[2]</t>
  </si>
  <si>
    <t>Interest Income[3]</t>
  </si>
  <si>
    <t>Interest Income[4]</t>
  </si>
  <si>
    <t>Interest Income[5]</t>
  </si>
  <si>
    <t>Interest Income[6]</t>
  </si>
  <si>
    <t>Interest Income[7]</t>
  </si>
  <si>
    <t>Interest Income[8]</t>
  </si>
  <si>
    <t>Expenses[1]</t>
  </si>
  <si>
    <t>Expenses[2]</t>
  </si>
  <si>
    <t>Expenses[3]</t>
  </si>
  <si>
    <t>Expenses[4]</t>
  </si>
  <si>
    <t>Expenses[5]</t>
  </si>
  <si>
    <t>Expenses[6]</t>
  </si>
  <si>
    <t>Expenses[7]</t>
  </si>
  <si>
    <t>Expenses[8]</t>
  </si>
  <si>
    <t>Operating Costs[1]</t>
  </si>
  <si>
    <t>Operating Costs[2]</t>
  </si>
  <si>
    <t>Operating Costs[3]</t>
  </si>
  <si>
    <t>Operating Costs[4]</t>
  </si>
  <si>
    <t>Operating Costs[5]</t>
  </si>
  <si>
    <t>Operating Costs[6]</t>
  </si>
  <si>
    <t>Operating Costs[7]</t>
  </si>
  <si>
    <t>Operating Costs[8]</t>
  </si>
  <si>
    <t>Interest Charges[1]</t>
  </si>
  <si>
    <t>Interest Charges[2]</t>
  </si>
  <si>
    <t>Interest Charges[3]</t>
  </si>
  <si>
    <t>Interest Charges[4]</t>
  </si>
  <si>
    <t>Interest Charges[5]</t>
  </si>
  <si>
    <t>Interest Charges[6]</t>
  </si>
  <si>
    <t>Interest Charges[7]</t>
  </si>
  <si>
    <t>Interest Charges[8]</t>
  </si>
  <si>
    <t>Cost of Ships Purchased[1]</t>
  </si>
  <si>
    <t>Cost of Ships Purchased[2]</t>
  </si>
  <si>
    <t>Cost of Ships Purchased[3]</t>
  </si>
  <si>
    <t>Cost of Ships Purchased[4]</t>
  </si>
  <si>
    <t>Cost of Ships Purchased[5]</t>
  </si>
  <si>
    <t>Cost of Ships Purchased[6]</t>
  </si>
  <si>
    <t>Cost of Ships Purchased[7]</t>
  </si>
  <si>
    <t>Cost of Ships Purchased[8]</t>
  </si>
  <si>
    <t>Cost of New Ship Orders[1]</t>
  </si>
  <si>
    <t>Cost of New Ship Orders[2]</t>
  </si>
  <si>
    <t>Cost of New Ship Orders[3]</t>
  </si>
  <si>
    <t>Cost of New Ship Orders[4]</t>
  </si>
  <si>
    <t>Cost of New Ship Orders[5]</t>
  </si>
  <si>
    <t>Cost of New Ship Orders[6]</t>
  </si>
  <si>
    <t>Cost of New Ship Orders[7]</t>
  </si>
  <si>
    <t>Cost of New Ship Orders[8]</t>
  </si>
  <si>
    <t>Total Assets[1]</t>
  </si>
  <si>
    <t>Total Assets[2]</t>
  </si>
  <si>
    <t>Total Assets[3]</t>
  </si>
  <si>
    <t>Total Assets[4]</t>
  </si>
  <si>
    <t>Total Assets[5]</t>
  </si>
  <si>
    <t>Total Assets[6]</t>
  </si>
  <si>
    <t>Total Assets[7]</t>
  </si>
  <si>
    <t>Total Assets[8]</t>
  </si>
  <si>
    <t>Ocean 1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</si>
  <si>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</si>
  <si>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</si>
  <si>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</si>
  <si>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</si>
  <si>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</si>
  <si>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</si>
  <si>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</si>
  <si>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</si>
  <si>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</si>
  <si>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Paste to Q30</t>
  </si>
  <si>
    <t>Sustainability</t>
  </si>
  <si>
    <t>Deep/Coast</t>
  </si>
  <si>
    <t>Permit amount</t>
  </si>
  <si>
    <t>Penalty (-1 to -4)</t>
  </si>
  <si>
    <t>Years played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</si>
  <si>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</si>
  <si>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</si>
  <si>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</si>
  <si>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</si>
  <si>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</si>
  <si>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</si>
  <si>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</si>
  <si>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</si>
  <si>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Score</t>
  </si>
  <si>
    <t>Deep</t>
  </si>
  <si>
    <t>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</si>
</sst>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6" fillId="33" borderId="10" xfId="0" applyFont="1" applyFill="1" applyBorder="1"/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/>
    <xf numFmtId="2" fontId="0" fillId="33" borderId="12" xfId="0" applyNumberFormat="1" applyFill="1" applyBorder="1"/>
    <xf numFmtId="0" fontId="0" fillId="33" borderId="13" xfId="0" applyFill="1" applyBorder="1"/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/>
    <xf numFmtId="2" fontId="0" fillId="33" borderId="14" xfId="0" applyNumberFormat="1" applyFill="1" applyBorder="1"/>
    <xf numFmtId="0" fontId="0" fillId="33" borderId="0" xfId="0" applyFill="1" applyBorder="1"/>
    <xf numFmtId="0" fontId="0" fillId="33" borderId="14" xfId="0" applyFill="1" applyBorder="1"/>
    <xf numFmtId="0" fontId="20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/>
    <xf numFmtId="0" fontId="16" fillId="33" borderId="16" xfId="0" applyFont="1" applyFill="1" applyBorder="1" applyAlignment="1">
      <alignment horizontal="right"/>
    </xf>
    <xf numFmtId="3" fontId="16" fillId="33" borderId="16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2">
    <cellStyle name="20% - Destaque1" xfId="19" builtinId="30" customBuiltin="1"/>
    <cellStyle name="20% - Destaque2" xfId="23" builtinId="34" customBuiltin="1"/>
    <cellStyle name="20% - Destaque3" xfId="27" builtinId="38" customBuiltin="1"/>
    <cellStyle name="20% - Destaque4" xfId="31" builtinId="42" customBuiltin="1"/>
    <cellStyle name="20% - Destaque5" xfId="35" builtinId="46" customBuiltin="1"/>
    <cellStyle name="20% - Destaque6" xfId="39" builtinId="50" customBuiltin="1"/>
    <cellStyle name="40% - Destaque1" xfId="20" builtinId="31" customBuiltin="1"/>
    <cellStyle name="40% - Destaque2" xfId="24" builtinId="35" customBuiltin="1"/>
    <cellStyle name="40% - Destaque3" xfId="28" builtinId="39" customBuiltin="1"/>
    <cellStyle name="40% - Destaque4" xfId="32" builtinId="43" customBuiltin="1"/>
    <cellStyle name="40% - Destaque5" xfId="36" builtinId="47" customBuiltin="1"/>
    <cellStyle name="40% - Destaque6" xfId="40" builtinId="51" customBuiltin="1"/>
    <cellStyle name="60% - Destaque1" xfId="21" builtinId="32" customBuiltin="1"/>
    <cellStyle name="60% - Destaque2" xfId="25" builtinId="36" customBuiltin="1"/>
    <cellStyle name="60% - Destaque3" xfId="29" builtinId="40" customBuiltin="1"/>
    <cellStyle name="60% - Destaque4" xfId="33" builtinId="44" customBuiltin="1"/>
    <cellStyle name="60% - Destaque5" xfId="37" builtinId="48" customBuiltin="1"/>
    <cellStyle name="60% - Destaque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reto" xfId="6" builtinId="26" customBuiltin="1"/>
    <cellStyle name="Destaque1" xfId="18" builtinId="29" customBuiltin="1"/>
    <cellStyle name="Destaque2" xfId="22" builtinId="33" customBuiltin="1"/>
    <cellStyle name="Destaque3" xfId="26" builtinId="37" customBuiltin="1"/>
    <cellStyle name="Destaque4" xfId="30" builtinId="41" customBuiltin="1"/>
    <cellStyle name="Destaque5" xfId="34" builtinId="45" customBuiltin="1"/>
    <cellStyle name="Destaque6" xfId="38" builtinId="49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7"/>
  <sheetViews>
    <sheetView showGridLines="0" tabSelected="1" topLeftCell="DT1" workbookViewId="0">
      <selection activeCell="AG29" sqref="AG29:AH29"/>
    </sheetView>
  </sheetViews>
  <sheetFormatPr baseColWidth="10" defaultColWidth="8.83203125" defaultRowHeight="15" x14ac:dyDescent="0.2"/>
  <cols>
    <col min="1" max="1" width="7" bestFit="1" customWidth="1"/>
    <col min="2" max="2" width="6.5" bestFit="1" customWidth="1"/>
    <col min="3" max="3" width="13.6640625" bestFit="1" customWidth="1"/>
    <col min="4" max="4" width="14" bestFit="1" customWidth="1"/>
    <col min="5" max="5" width="18.83203125" bestFit="1" customWidth="1"/>
    <col min="6" max="6" width="19.1640625" bestFit="1" customWidth="1"/>
    <col min="7" max="7" width="11.83203125" bestFit="1" customWidth="1"/>
    <col min="8" max="8" width="12.1640625" bestFit="1" customWidth="1"/>
    <col min="9" max="9" width="24.33203125" bestFit="1" customWidth="1"/>
    <col min="10" max="10" width="24.5" bestFit="1" customWidth="1"/>
    <col min="11" max="18" width="14.1640625" bestFit="1" customWidth="1"/>
    <col min="19" max="19" width="18.6640625" bestFit="1" customWidth="1"/>
    <col min="20" max="20" width="18.83203125" bestFit="1" customWidth="1"/>
    <col min="21" max="21" width="18.6640625" bestFit="1" customWidth="1"/>
    <col min="22" max="22" width="18.83203125" bestFit="1" customWidth="1"/>
    <col min="23" max="23" width="18.6640625" bestFit="1" customWidth="1"/>
    <col min="24" max="24" width="18.83203125" bestFit="1" customWidth="1"/>
    <col min="25" max="25" width="18.6640625" bestFit="1" customWidth="1"/>
    <col min="26" max="26" width="18.83203125" bestFit="1" customWidth="1"/>
    <col min="27" max="27" width="18.6640625" bestFit="1" customWidth="1"/>
    <col min="28" max="28" width="18.83203125" bestFit="1" customWidth="1"/>
    <col min="29" max="29" width="18.6640625" bestFit="1" customWidth="1"/>
    <col min="30" max="30" width="18.83203125" bestFit="1" customWidth="1"/>
    <col min="31" max="31" width="18.6640625" bestFit="1" customWidth="1"/>
    <col min="32" max="32" width="18.83203125" bestFit="1" customWidth="1"/>
    <col min="33" max="33" width="18.6640625" bestFit="1" customWidth="1"/>
    <col min="34" max="34" width="18.83203125" bestFit="1" customWidth="1"/>
    <col min="35" max="35" width="24.1640625" bestFit="1" customWidth="1"/>
    <col min="36" max="36" width="20.6640625" bestFit="1" customWidth="1"/>
    <col min="37" max="37" width="19.33203125" bestFit="1" customWidth="1"/>
    <col min="38" max="38" width="19.6640625" bestFit="1" customWidth="1"/>
    <col min="39" max="39" width="20.6640625" bestFit="1" customWidth="1"/>
    <col min="40" max="40" width="19.33203125" bestFit="1" customWidth="1"/>
    <col min="41" max="41" width="19.6640625" bestFit="1" customWidth="1"/>
    <col min="42" max="42" width="20.6640625" bestFit="1" customWidth="1"/>
    <col min="43" max="43" width="19.33203125" bestFit="1" customWidth="1"/>
    <col min="44" max="44" width="19.6640625" bestFit="1" customWidth="1"/>
    <col min="45" max="45" width="20.6640625" bestFit="1" customWidth="1"/>
    <col min="46" max="46" width="19.33203125" bestFit="1" customWidth="1"/>
    <col min="47" max="47" width="19.6640625" bestFit="1" customWidth="1"/>
    <col min="48" max="48" width="20.6640625" bestFit="1" customWidth="1"/>
    <col min="49" max="49" width="19.33203125" bestFit="1" customWidth="1"/>
    <col min="50" max="50" width="19.6640625" bestFit="1" customWidth="1"/>
    <col min="51" max="51" width="20.6640625" bestFit="1" customWidth="1"/>
    <col min="52" max="52" width="19.33203125" bestFit="1" customWidth="1"/>
    <col min="53" max="53" width="19.6640625" bestFit="1" customWidth="1"/>
    <col min="54" max="54" width="20.6640625" bestFit="1" customWidth="1"/>
    <col min="55" max="55" width="19.33203125" bestFit="1" customWidth="1"/>
    <col min="56" max="56" width="19.6640625" bestFit="1" customWidth="1"/>
    <col min="57" max="57" width="20.6640625" bestFit="1" customWidth="1"/>
    <col min="58" max="58" width="19.33203125" bestFit="1" customWidth="1"/>
    <col min="59" max="59" width="19.6640625" bestFit="1" customWidth="1"/>
    <col min="60" max="67" width="27.33203125" bestFit="1" customWidth="1"/>
    <col min="68" max="75" width="7" bestFit="1" customWidth="1"/>
    <col min="76" max="83" width="17.1640625" bestFit="1" customWidth="1"/>
    <col min="84" max="91" width="15.1640625" bestFit="1" customWidth="1"/>
    <col min="92" max="99" width="11.83203125" bestFit="1" customWidth="1"/>
    <col min="100" max="100" width="15" bestFit="1" customWidth="1"/>
    <col min="101" max="108" width="19.6640625" bestFit="1" customWidth="1"/>
    <col min="109" max="116" width="6.6640625" bestFit="1" customWidth="1"/>
    <col min="117" max="124" width="7.33203125" bestFit="1" customWidth="1"/>
    <col min="125" max="132" width="8.5" bestFit="1" customWidth="1"/>
    <col min="133" max="140" width="20.1640625" bestFit="1" customWidth="1"/>
    <col min="141" max="148" width="21.83203125" bestFit="1" customWidth="1"/>
    <col min="149" max="156" width="15" bestFit="1" customWidth="1"/>
    <col min="157" max="164" width="10" bestFit="1" customWidth="1"/>
    <col min="165" max="172" width="15.33203125" bestFit="1" customWidth="1"/>
    <col min="173" max="180" width="15.5" bestFit="1" customWidth="1"/>
    <col min="181" max="188" width="21.5" bestFit="1" customWidth="1"/>
    <col min="189" max="196" width="21.83203125" bestFit="1" customWidth="1"/>
    <col min="197" max="204" width="12.1640625" bestFit="1" customWidth="1"/>
  </cols>
  <sheetData>
    <row r="1" spans="1:204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</row>
    <row r="2" spans="1:204" x14ac:dyDescent="0.2">
      <c r="A2" s="1" t="s">
        <v>203</v>
      </c>
      <c r="B2" s="2" t="s">
        <v>204</v>
      </c>
      <c r="C2" s="3">
        <v>2500</v>
      </c>
      <c r="D2" s="3">
        <v>1200</v>
      </c>
      <c r="E2" s="2">
        <v>251</v>
      </c>
      <c r="F2" s="2">
        <v>182</v>
      </c>
      <c r="G2" s="2">
        <v>275</v>
      </c>
      <c r="H2" s="2">
        <v>60</v>
      </c>
      <c r="I2" s="2">
        <v>25</v>
      </c>
      <c r="J2" s="2">
        <v>15</v>
      </c>
      <c r="K2" s="2">
        <v>129</v>
      </c>
      <c r="L2" s="2">
        <v>129</v>
      </c>
      <c r="M2" s="2">
        <v>129</v>
      </c>
      <c r="N2" s="2">
        <v>129</v>
      </c>
      <c r="O2" s="2">
        <v>129</v>
      </c>
      <c r="P2" s="2">
        <v>129</v>
      </c>
      <c r="Q2" s="2">
        <v>129</v>
      </c>
      <c r="R2" s="2">
        <v>129</v>
      </c>
      <c r="S2" s="2">
        <v>25</v>
      </c>
      <c r="T2" s="2">
        <v>15</v>
      </c>
      <c r="U2" s="2">
        <v>0</v>
      </c>
      <c r="V2" s="2">
        <v>0</v>
      </c>
      <c r="W2" s="2">
        <v>0</v>
      </c>
      <c r="X2" s="2">
        <v>0</v>
      </c>
      <c r="Y2" s="2">
        <v>25</v>
      </c>
      <c r="Z2" s="2">
        <v>0</v>
      </c>
      <c r="AA2" s="2">
        <v>25</v>
      </c>
      <c r="AB2" s="2">
        <v>0</v>
      </c>
      <c r="AC2" s="2">
        <v>25</v>
      </c>
      <c r="AD2" s="2">
        <v>15</v>
      </c>
      <c r="AE2" s="2">
        <v>25</v>
      </c>
      <c r="AF2" s="2">
        <v>15</v>
      </c>
      <c r="AG2" s="2">
        <v>0</v>
      </c>
      <c r="AH2" s="2">
        <v>0</v>
      </c>
      <c r="AI2" s="2">
        <v>1</v>
      </c>
      <c r="AJ2" s="2">
        <v>0</v>
      </c>
      <c r="AK2" s="2">
        <v>2</v>
      </c>
      <c r="AL2" s="2">
        <v>1</v>
      </c>
      <c r="AM2" s="2">
        <v>3</v>
      </c>
      <c r="AN2" s="2">
        <v>0</v>
      </c>
      <c r="AO2" s="2">
        <v>0</v>
      </c>
      <c r="AP2" s="2">
        <v>3</v>
      </c>
      <c r="AQ2" s="2">
        <v>0</v>
      </c>
      <c r="AR2" s="2">
        <v>0</v>
      </c>
      <c r="AS2" s="2">
        <v>0</v>
      </c>
      <c r="AT2" s="2">
        <v>3</v>
      </c>
      <c r="AU2" s="2">
        <v>0</v>
      </c>
      <c r="AV2" s="2">
        <v>0</v>
      </c>
      <c r="AW2" s="2">
        <v>3</v>
      </c>
      <c r="AX2" s="2">
        <v>0</v>
      </c>
      <c r="AY2" s="2">
        <v>0</v>
      </c>
      <c r="AZ2" s="2">
        <v>1</v>
      </c>
      <c r="BA2" s="2">
        <v>2</v>
      </c>
      <c r="BB2" s="2">
        <v>0</v>
      </c>
      <c r="BC2" s="2">
        <v>2</v>
      </c>
      <c r="BD2" s="2">
        <v>1</v>
      </c>
      <c r="BE2" s="2">
        <v>3</v>
      </c>
      <c r="BF2" s="2">
        <v>0</v>
      </c>
      <c r="BG2" s="2">
        <v>0</v>
      </c>
      <c r="BH2" s="2">
        <v>3</v>
      </c>
      <c r="BI2" s="2">
        <v>3</v>
      </c>
      <c r="BJ2" s="2">
        <v>3</v>
      </c>
      <c r="BK2" s="2">
        <v>3</v>
      </c>
      <c r="BL2" s="2">
        <v>3</v>
      </c>
      <c r="BM2" s="2">
        <v>3</v>
      </c>
      <c r="BN2" s="2">
        <v>3</v>
      </c>
      <c r="BO2" s="2">
        <v>3</v>
      </c>
      <c r="BP2" s="2">
        <v>3</v>
      </c>
      <c r="BQ2" s="2">
        <v>3</v>
      </c>
      <c r="BR2" s="2">
        <v>3</v>
      </c>
      <c r="BS2" s="2">
        <v>3</v>
      </c>
      <c r="BT2" s="2">
        <v>3</v>
      </c>
      <c r="BU2" s="2">
        <v>3</v>
      </c>
      <c r="BV2" s="2">
        <v>3</v>
      </c>
      <c r="BW2" s="2">
        <v>3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2</v>
      </c>
      <c r="CR2" s="2">
        <v>2</v>
      </c>
      <c r="CS2" s="2">
        <v>1</v>
      </c>
      <c r="CT2" s="2">
        <v>0</v>
      </c>
      <c r="CU2" s="2">
        <v>0</v>
      </c>
      <c r="CV2" s="2">
        <v>300</v>
      </c>
      <c r="CW2" s="3">
        <v>1000000000</v>
      </c>
      <c r="CX2" s="3">
        <v>1000000000</v>
      </c>
      <c r="CY2" s="3">
        <v>1000000000</v>
      </c>
      <c r="CZ2" s="3">
        <v>1000000000</v>
      </c>
      <c r="DA2" s="3">
        <v>1000000000</v>
      </c>
      <c r="DB2" s="3">
        <v>1000000000</v>
      </c>
      <c r="DC2" s="3">
        <v>1000000000</v>
      </c>
      <c r="DD2" s="3">
        <v>1000000000</v>
      </c>
      <c r="DE2" s="2">
        <v>600</v>
      </c>
      <c r="DF2" s="2">
        <v>600</v>
      </c>
      <c r="DG2" s="2">
        <v>600</v>
      </c>
      <c r="DH2" s="2">
        <v>600</v>
      </c>
      <c r="DI2" s="2">
        <v>600</v>
      </c>
      <c r="DJ2" s="2">
        <v>600</v>
      </c>
      <c r="DK2" s="2">
        <v>600</v>
      </c>
      <c r="DL2" s="2">
        <v>600</v>
      </c>
      <c r="DM2" s="2">
        <v>648</v>
      </c>
      <c r="DN2" s="2">
        <v>-141</v>
      </c>
      <c r="DO2" s="2">
        <v>-141</v>
      </c>
      <c r="DP2" s="2">
        <v>142</v>
      </c>
      <c r="DQ2" s="2">
        <v>142</v>
      </c>
      <c r="DR2" s="2">
        <v>251</v>
      </c>
      <c r="DS2" s="2">
        <v>648</v>
      </c>
      <c r="DT2" s="2">
        <v>-141</v>
      </c>
      <c r="DU2" s="3">
        <v>1300</v>
      </c>
      <c r="DV2" s="2">
        <v>9</v>
      </c>
      <c r="DW2" s="2">
        <v>9</v>
      </c>
      <c r="DX2" s="3">
        <v>1500</v>
      </c>
      <c r="DY2" s="3">
        <v>1500</v>
      </c>
      <c r="DZ2" s="3">
        <v>1101</v>
      </c>
      <c r="EA2" s="3">
        <v>1300</v>
      </c>
      <c r="EB2" s="2">
        <v>9</v>
      </c>
      <c r="EC2" s="3">
        <v>1300</v>
      </c>
      <c r="ED2" s="2">
        <v>0</v>
      </c>
      <c r="EE2" s="2">
        <v>0</v>
      </c>
      <c r="EF2" s="3">
        <v>1500</v>
      </c>
      <c r="EG2" s="3">
        <v>1500</v>
      </c>
      <c r="EH2" s="3">
        <v>1100</v>
      </c>
      <c r="EI2" s="3">
        <v>1300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9</v>
      </c>
      <c r="EU2" s="2">
        <v>9</v>
      </c>
      <c r="EV2" s="2">
        <v>0</v>
      </c>
      <c r="EW2" s="2">
        <v>0</v>
      </c>
      <c r="EX2" s="2">
        <v>1</v>
      </c>
      <c r="EY2" s="2">
        <v>0</v>
      </c>
      <c r="EZ2" s="2">
        <v>9</v>
      </c>
      <c r="FA2" s="2">
        <v>652</v>
      </c>
      <c r="FB2" s="2">
        <v>150</v>
      </c>
      <c r="FC2" s="2">
        <v>150</v>
      </c>
      <c r="FD2" s="3">
        <v>1358</v>
      </c>
      <c r="FE2" s="3">
        <v>1358</v>
      </c>
      <c r="FF2" s="2">
        <v>850</v>
      </c>
      <c r="FG2" s="2">
        <v>652</v>
      </c>
      <c r="FH2" s="2">
        <v>150</v>
      </c>
      <c r="FI2" s="2">
        <v>650</v>
      </c>
      <c r="FJ2" s="2">
        <v>150</v>
      </c>
      <c r="FK2" s="2">
        <v>150</v>
      </c>
      <c r="FL2" s="2">
        <v>750</v>
      </c>
      <c r="FM2" s="2">
        <v>750</v>
      </c>
      <c r="FN2" s="2">
        <v>550</v>
      </c>
      <c r="FO2" s="2">
        <v>650</v>
      </c>
      <c r="FP2" s="2">
        <v>150</v>
      </c>
      <c r="FQ2" s="2">
        <v>2</v>
      </c>
      <c r="FR2" s="2">
        <v>0</v>
      </c>
      <c r="FS2" s="2">
        <v>0</v>
      </c>
      <c r="FT2" s="2">
        <v>8</v>
      </c>
      <c r="FU2" s="2">
        <v>8</v>
      </c>
      <c r="FV2" s="2">
        <v>0</v>
      </c>
      <c r="FW2" s="2">
        <v>2</v>
      </c>
      <c r="FX2" s="2">
        <v>0</v>
      </c>
      <c r="FY2" s="2">
        <v>0</v>
      </c>
      <c r="FZ2" s="2">
        <v>0</v>
      </c>
      <c r="GA2" s="2">
        <v>0</v>
      </c>
      <c r="GB2" s="2">
        <v>600</v>
      </c>
      <c r="GC2" s="2">
        <v>600</v>
      </c>
      <c r="GD2" s="2">
        <v>300</v>
      </c>
      <c r="GE2" s="2">
        <v>0</v>
      </c>
      <c r="GF2" s="2">
        <v>0</v>
      </c>
      <c r="GG2" s="2">
        <v>0</v>
      </c>
      <c r="GH2" s="2">
        <v>0</v>
      </c>
      <c r="GI2" s="2">
        <v>0</v>
      </c>
      <c r="GJ2" s="2">
        <v>600</v>
      </c>
      <c r="GK2" s="2">
        <v>600</v>
      </c>
      <c r="GL2" s="2">
        <v>300</v>
      </c>
      <c r="GM2" s="2">
        <v>0</v>
      </c>
      <c r="GN2" s="2">
        <v>0</v>
      </c>
      <c r="GO2" s="3">
        <v>1500</v>
      </c>
      <c r="GP2" s="3">
        <v>1500</v>
      </c>
      <c r="GQ2" s="3">
        <v>1500</v>
      </c>
      <c r="GR2" s="3">
        <v>1500</v>
      </c>
      <c r="GS2" s="3">
        <v>1500</v>
      </c>
      <c r="GT2" s="3">
        <v>1500</v>
      </c>
      <c r="GU2" s="3">
        <v>1500</v>
      </c>
      <c r="GV2" s="3">
        <v>1500</v>
      </c>
    </row>
    <row r="3" spans="1:204" x14ac:dyDescent="0.2">
      <c r="A3" s="1" t="s">
        <v>203</v>
      </c>
      <c r="B3" s="2" t="s">
        <v>205</v>
      </c>
      <c r="C3" s="3">
        <v>2476</v>
      </c>
      <c r="D3" s="3">
        <v>1322</v>
      </c>
      <c r="E3" s="2">
        <v>263</v>
      </c>
      <c r="F3" s="2">
        <v>107</v>
      </c>
      <c r="G3" s="2">
        <v>556</v>
      </c>
      <c r="H3" s="2">
        <v>32</v>
      </c>
      <c r="I3" s="2">
        <v>25</v>
      </c>
      <c r="J3" s="2">
        <v>15</v>
      </c>
      <c r="K3" s="2">
        <v>129</v>
      </c>
      <c r="L3" s="2">
        <v>129</v>
      </c>
      <c r="M3" s="2">
        <v>129</v>
      </c>
      <c r="N3" s="2">
        <v>129</v>
      </c>
      <c r="O3" s="2">
        <v>129</v>
      </c>
      <c r="P3" s="2">
        <v>129</v>
      </c>
      <c r="Q3" s="2">
        <v>129</v>
      </c>
      <c r="R3" s="2">
        <v>129</v>
      </c>
      <c r="S3" s="2">
        <v>27</v>
      </c>
      <c r="T3" s="2">
        <v>16</v>
      </c>
      <c r="U3" s="2">
        <v>0</v>
      </c>
      <c r="V3" s="2">
        <v>0</v>
      </c>
      <c r="W3" s="2">
        <v>27</v>
      </c>
      <c r="X3" s="2">
        <v>0</v>
      </c>
      <c r="Y3" s="2">
        <v>27</v>
      </c>
      <c r="Z3" s="2">
        <v>16</v>
      </c>
      <c r="AA3" s="2">
        <v>26</v>
      </c>
      <c r="AB3" s="2">
        <v>0</v>
      </c>
      <c r="AC3" s="2">
        <v>27</v>
      </c>
      <c r="AD3" s="2">
        <v>0</v>
      </c>
      <c r="AE3" s="2">
        <v>27</v>
      </c>
      <c r="AF3" s="2">
        <v>0</v>
      </c>
      <c r="AG3" s="2">
        <v>0</v>
      </c>
      <c r="AH3" s="2">
        <v>0</v>
      </c>
      <c r="AI3" s="2">
        <v>1.07</v>
      </c>
      <c r="AJ3" s="2">
        <v>0</v>
      </c>
      <c r="AK3" s="2">
        <v>2</v>
      </c>
      <c r="AL3" s="2">
        <v>1</v>
      </c>
      <c r="AM3" s="2">
        <v>3</v>
      </c>
      <c r="AN3" s="2">
        <v>0</v>
      </c>
      <c r="AO3" s="2">
        <v>0</v>
      </c>
      <c r="AP3" s="2">
        <v>0</v>
      </c>
      <c r="AQ3" s="2">
        <v>3</v>
      </c>
      <c r="AR3" s="2">
        <v>0</v>
      </c>
      <c r="AS3" s="2">
        <v>0</v>
      </c>
      <c r="AT3" s="2">
        <v>4</v>
      </c>
      <c r="AU3" s="2">
        <v>1</v>
      </c>
      <c r="AV3" s="2">
        <v>0</v>
      </c>
      <c r="AW3" s="2">
        <v>5</v>
      </c>
      <c r="AX3" s="2">
        <v>0</v>
      </c>
      <c r="AY3" s="2">
        <v>0</v>
      </c>
      <c r="AZ3" s="2">
        <v>4</v>
      </c>
      <c r="BA3" s="2">
        <v>0</v>
      </c>
      <c r="BB3" s="2">
        <v>0</v>
      </c>
      <c r="BC3" s="2">
        <v>3</v>
      </c>
      <c r="BD3" s="2">
        <v>0</v>
      </c>
      <c r="BE3" s="2">
        <v>3</v>
      </c>
      <c r="BF3" s="2">
        <v>0</v>
      </c>
      <c r="BG3" s="2">
        <v>0</v>
      </c>
      <c r="BH3" s="2">
        <v>3</v>
      </c>
      <c r="BI3" s="2">
        <v>3</v>
      </c>
      <c r="BJ3" s="2">
        <v>3</v>
      </c>
      <c r="BK3" s="2">
        <v>5</v>
      </c>
      <c r="BL3" s="2">
        <v>5</v>
      </c>
      <c r="BM3" s="2">
        <v>4</v>
      </c>
      <c r="BN3" s="2">
        <v>3</v>
      </c>
      <c r="BO3" s="2">
        <v>3</v>
      </c>
      <c r="BP3" s="2">
        <v>3</v>
      </c>
      <c r="BQ3" s="2">
        <v>3</v>
      </c>
      <c r="BR3" s="2">
        <v>3</v>
      </c>
      <c r="BS3" s="2">
        <v>5</v>
      </c>
      <c r="BT3" s="2">
        <v>5</v>
      </c>
      <c r="BU3" s="2">
        <v>4</v>
      </c>
      <c r="BV3" s="2">
        <v>3</v>
      </c>
      <c r="BW3" s="2">
        <v>3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2</v>
      </c>
      <c r="CQ3" s="2">
        <v>1</v>
      </c>
      <c r="CR3" s="2">
        <v>1</v>
      </c>
      <c r="CS3" s="2">
        <v>2</v>
      </c>
      <c r="CT3" s="2">
        <v>2</v>
      </c>
      <c r="CU3" s="2">
        <v>0</v>
      </c>
      <c r="CV3" s="2">
        <v>305</v>
      </c>
      <c r="CW3" s="3">
        <v>1000000000</v>
      </c>
      <c r="CX3" s="3">
        <v>1000000000</v>
      </c>
      <c r="CY3" s="3">
        <v>1000000000</v>
      </c>
      <c r="CZ3" s="3">
        <v>1000000000</v>
      </c>
      <c r="DA3" s="3">
        <v>1000000000</v>
      </c>
      <c r="DB3" s="3">
        <v>1000000000</v>
      </c>
      <c r="DC3" s="3">
        <v>1000000000</v>
      </c>
      <c r="DD3" s="3">
        <v>1000000000</v>
      </c>
      <c r="DE3" s="3">
        <v>1248</v>
      </c>
      <c r="DF3" s="2">
        <v>459</v>
      </c>
      <c r="DG3" s="2">
        <v>459</v>
      </c>
      <c r="DH3" s="2">
        <v>742</v>
      </c>
      <c r="DI3" s="2">
        <v>742</v>
      </c>
      <c r="DJ3" s="2">
        <v>851</v>
      </c>
      <c r="DK3" s="3">
        <v>1248</v>
      </c>
      <c r="DL3" s="2">
        <v>459</v>
      </c>
      <c r="DM3" s="2">
        <v>749</v>
      </c>
      <c r="DN3" s="2">
        <v>-144</v>
      </c>
      <c r="DO3" s="2">
        <v>236</v>
      </c>
      <c r="DP3" s="2">
        <v>983</v>
      </c>
      <c r="DQ3" s="3">
        <v>1005</v>
      </c>
      <c r="DR3" s="2">
        <v>526</v>
      </c>
      <c r="DS3" s="2">
        <v>260</v>
      </c>
      <c r="DT3" s="2">
        <v>-144</v>
      </c>
      <c r="DU3" s="3">
        <v>1399</v>
      </c>
      <c r="DV3" s="2">
        <v>6</v>
      </c>
      <c r="DW3" s="3">
        <v>1600</v>
      </c>
      <c r="DX3" s="3">
        <v>2454</v>
      </c>
      <c r="DY3" s="3">
        <v>2580</v>
      </c>
      <c r="DZ3" s="3">
        <v>2134</v>
      </c>
      <c r="EA3" s="3">
        <v>1610</v>
      </c>
      <c r="EB3" s="2">
        <v>6</v>
      </c>
      <c r="EC3" s="3">
        <v>1387</v>
      </c>
      <c r="ED3" s="2">
        <v>0</v>
      </c>
      <c r="EE3" s="3">
        <v>1600</v>
      </c>
      <c r="EF3" s="3">
        <v>2454</v>
      </c>
      <c r="EG3" s="3">
        <v>2580</v>
      </c>
      <c r="EH3" s="3">
        <v>2134</v>
      </c>
      <c r="EI3" s="3">
        <v>1600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12</v>
      </c>
      <c r="ET3" s="2">
        <v>6</v>
      </c>
      <c r="EU3" s="2">
        <v>0</v>
      </c>
      <c r="EV3" s="2">
        <v>0</v>
      </c>
      <c r="EW3" s="2">
        <v>0</v>
      </c>
      <c r="EX3" s="2">
        <v>0</v>
      </c>
      <c r="EY3" s="2">
        <v>10</v>
      </c>
      <c r="EZ3" s="2">
        <v>6</v>
      </c>
      <c r="FA3" s="2">
        <v>650</v>
      </c>
      <c r="FB3" s="2">
        <v>150</v>
      </c>
      <c r="FC3" s="3">
        <v>1365</v>
      </c>
      <c r="FD3" s="3">
        <v>1470</v>
      </c>
      <c r="FE3" s="3">
        <v>1575</v>
      </c>
      <c r="FF3" s="3">
        <v>1607</v>
      </c>
      <c r="FG3" s="3">
        <v>1350</v>
      </c>
      <c r="FH3" s="2">
        <v>150</v>
      </c>
      <c r="FI3" s="2">
        <v>650</v>
      </c>
      <c r="FJ3" s="2">
        <v>150</v>
      </c>
      <c r="FK3" s="2">
        <v>750</v>
      </c>
      <c r="FL3" s="3">
        <v>1150</v>
      </c>
      <c r="FM3" s="3">
        <v>1250</v>
      </c>
      <c r="FN3" s="3">
        <v>1000</v>
      </c>
      <c r="FO3" s="2">
        <v>750</v>
      </c>
      <c r="FP3" s="2">
        <v>150</v>
      </c>
      <c r="FQ3" s="2">
        <v>0</v>
      </c>
      <c r="FR3" s="2">
        <v>0</v>
      </c>
      <c r="FS3" s="2">
        <v>15</v>
      </c>
      <c r="FT3" s="2">
        <v>20</v>
      </c>
      <c r="FU3" s="2">
        <v>25</v>
      </c>
      <c r="FV3" s="2">
        <v>7</v>
      </c>
      <c r="FW3" s="2">
        <v>0</v>
      </c>
      <c r="FX3" s="2">
        <v>0</v>
      </c>
      <c r="FY3" s="2">
        <v>0</v>
      </c>
      <c r="FZ3" s="2">
        <v>0</v>
      </c>
      <c r="GA3" s="2">
        <v>600</v>
      </c>
      <c r="GB3" s="2">
        <v>300</v>
      </c>
      <c r="GC3" s="2">
        <v>300</v>
      </c>
      <c r="GD3" s="2">
        <v>600</v>
      </c>
      <c r="GE3" s="2">
        <v>600</v>
      </c>
      <c r="GF3" s="2">
        <v>0</v>
      </c>
      <c r="GG3" s="2">
        <v>0</v>
      </c>
      <c r="GH3" s="2">
        <v>0</v>
      </c>
      <c r="GI3" s="2">
        <v>600</v>
      </c>
      <c r="GJ3" s="2">
        <v>300</v>
      </c>
      <c r="GK3" s="2">
        <v>300</v>
      </c>
      <c r="GL3" s="2">
        <v>600</v>
      </c>
      <c r="GM3" s="2">
        <v>600</v>
      </c>
      <c r="GN3" s="2">
        <v>0</v>
      </c>
      <c r="GO3" s="3">
        <v>2162</v>
      </c>
      <c r="GP3" s="3">
        <v>1373</v>
      </c>
      <c r="GQ3" s="3">
        <v>1373</v>
      </c>
      <c r="GR3" s="3">
        <v>2266</v>
      </c>
      <c r="GS3" s="3">
        <v>2266</v>
      </c>
      <c r="GT3" s="3">
        <v>2070</v>
      </c>
      <c r="GU3" s="3">
        <v>2162</v>
      </c>
      <c r="GV3" s="3">
        <v>1373</v>
      </c>
    </row>
    <row r="4" spans="1:204" x14ac:dyDescent="0.2">
      <c r="A4" s="1" t="s">
        <v>203</v>
      </c>
      <c r="B4" s="2" t="s">
        <v>206</v>
      </c>
      <c r="C4" s="3">
        <v>2184</v>
      </c>
      <c r="D4" s="3">
        <v>1396</v>
      </c>
      <c r="E4" s="2">
        <v>425</v>
      </c>
      <c r="F4" s="2">
        <v>62</v>
      </c>
      <c r="G4" s="2">
        <v>538</v>
      </c>
      <c r="H4" s="2">
        <v>178</v>
      </c>
      <c r="I4" s="2">
        <v>25</v>
      </c>
      <c r="J4" s="2">
        <v>15</v>
      </c>
      <c r="K4" s="2">
        <v>129</v>
      </c>
      <c r="L4" s="2">
        <v>129</v>
      </c>
      <c r="M4" s="2">
        <v>129</v>
      </c>
      <c r="N4" s="2">
        <v>129</v>
      </c>
      <c r="O4" s="2">
        <v>129</v>
      </c>
      <c r="P4" s="2">
        <v>129</v>
      </c>
      <c r="Q4" s="2">
        <v>129</v>
      </c>
      <c r="R4" s="2">
        <v>129</v>
      </c>
      <c r="S4" s="2">
        <v>28</v>
      </c>
      <c r="T4" s="2">
        <v>17</v>
      </c>
      <c r="U4" s="2">
        <v>0</v>
      </c>
      <c r="V4" s="2">
        <v>0</v>
      </c>
      <c r="W4" s="2">
        <v>26</v>
      </c>
      <c r="X4" s="2">
        <v>0</v>
      </c>
      <c r="Y4" s="2">
        <v>27</v>
      </c>
      <c r="Z4" s="2">
        <v>16</v>
      </c>
      <c r="AA4" s="2">
        <v>27</v>
      </c>
      <c r="AB4" s="2">
        <v>16</v>
      </c>
      <c r="AC4" s="2">
        <v>27</v>
      </c>
      <c r="AD4" s="2">
        <v>16</v>
      </c>
      <c r="AE4" s="2">
        <v>28</v>
      </c>
      <c r="AF4" s="2">
        <v>17</v>
      </c>
      <c r="AG4" s="2">
        <v>0</v>
      </c>
      <c r="AH4" s="2">
        <v>0</v>
      </c>
      <c r="AI4" s="2">
        <v>1.1100000000000001</v>
      </c>
      <c r="AJ4" s="2">
        <v>0</v>
      </c>
      <c r="AK4" s="2">
        <v>2</v>
      </c>
      <c r="AL4" s="2">
        <v>1</v>
      </c>
      <c r="AM4" s="2">
        <v>3</v>
      </c>
      <c r="AN4" s="2">
        <v>0</v>
      </c>
      <c r="AO4" s="2">
        <v>0</v>
      </c>
      <c r="AP4" s="2">
        <v>0</v>
      </c>
      <c r="AQ4" s="2">
        <v>5</v>
      </c>
      <c r="AR4" s="2">
        <v>0</v>
      </c>
      <c r="AS4" s="2">
        <v>0</v>
      </c>
      <c r="AT4" s="2">
        <v>3</v>
      </c>
      <c r="AU4" s="2">
        <v>3</v>
      </c>
      <c r="AV4" s="2">
        <v>0</v>
      </c>
      <c r="AW4" s="2">
        <v>3</v>
      </c>
      <c r="AX4" s="2">
        <v>3</v>
      </c>
      <c r="AY4" s="2">
        <v>0</v>
      </c>
      <c r="AZ4" s="2">
        <v>3</v>
      </c>
      <c r="BA4" s="2">
        <v>3</v>
      </c>
      <c r="BB4" s="2">
        <v>0</v>
      </c>
      <c r="BC4" s="2">
        <v>4</v>
      </c>
      <c r="BD4" s="2">
        <v>1</v>
      </c>
      <c r="BE4" s="2">
        <v>3</v>
      </c>
      <c r="BF4" s="2">
        <v>0</v>
      </c>
      <c r="BG4" s="2">
        <v>0</v>
      </c>
      <c r="BH4" s="2">
        <v>3</v>
      </c>
      <c r="BI4" s="2">
        <v>3</v>
      </c>
      <c r="BJ4" s="2">
        <v>5</v>
      </c>
      <c r="BK4" s="2">
        <v>6</v>
      </c>
      <c r="BL4" s="2">
        <v>6</v>
      </c>
      <c r="BM4" s="2">
        <v>6</v>
      </c>
      <c r="BN4" s="2">
        <v>5</v>
      </c>
      <c r="BO4" s="2">
        <v>3</v>
      </c>
      <c r="BP4" s="2">
        <v>3</v>
      </c>
      <c r="BQ4" s="2">
        <v>3</v>
      </c>
      <c r="BR4" s="2">
        <v>5</v>
      </c>
      <c r="BS4" s="2">
        <v>6</v>
      </c>
      <c r="BT4" s="2">
        <v>6</v>
      </c>
      <c r="BU4" s="2">
        <v>6</v>
      </c>
      <c r="BV4" s="2">
        <v>5</v>
      </c>
      <c r="BW4" s="2">
        <v>3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2</v>
      </c>
      <c r="CQ4" s="2">
        <v>0</v>
      </c>
      <c r="CR4" s="2">
        <v>0</v>
      </c>
      <c r="CS4" s="2">
        <v>1</v>
      </c>
      <c r="CT4" s="2">
        <v>1</v>
      </c>
      <c r="CU4" s="2">
        <v>0</v>
      </c>
      <c r="CV4" s="2">
        <v>326</v>
      </c>
      <c r="CW4" s="3">
        <v>1000000000</v>
      </c>
      <c r="CX4" s="3">
        <v>1000000000</v>
      </c>
      <c r="CY4" s="3">
        <v>1000000000</v>
      </c>
      <c r="CZ4" s="3">
        <v>1000000000</v>
      </c>
      <c r="DA4" s="3">
        <v>1000000000</v>
      </c>
      <c r="DB4" s="3">
        <v>1000000000</v>
      </c>
      <c r="DC4" s="3">
        <v>1000000000</v>
      </c>
      <c r="DD4" s="3">
        <v>1000000000</v>
      </c>
      <c r="DE4" s="3">
        <v>1996</v>
      </c>
      <c r="DF4" s="2">
        <v>315</v>
      </c>
      <c r="DG4" s="2">
        <v>695</v>
      </c>
      <c r="DH4" s="3">
        <v>1726</v>
      </c>
      <c r="DI4" s="3">
        <v>1747</v>
      </c>
      <c r="DJ4" s="3">
        <v>1377</v>
      </c>
      <c r="DK4" s="3">
        <v>1508</v>
      </c>
      <c r="DL4" s="2">
        <v>315</v>
      </c>
      <c r="DM4" s="2">
        <v>822</v>
      </c>
      <c r="DN4" s="2">
        <v>-147</v>
      </c>
      <c r="DO4" s="2">
        <v>702</v>
      </c>
      <c r="DP4" s="3">
        <v>1391</v>
      </c>
      <c r="DQ4" s="3">
        <v>1391</v>
      </c>
      <c r="DR4" s="3">
        <v>1084</v>
      </c>
      <c r="DS4" s="3">
        <v>1113</v>
      </c>
      <c r="DT4" s="2">
        <v>-147</v>
      </c>
      <c r="DU4" s="3">
        <v>1472</v>
      </c>
      <c r="DV4" s="2">
        <v>3</v>
      </c>
      <c r="DW4" s="3">
        <v>2580</v>
      </c>
      <c r="DX4" s="3">
        <v>2591</v>
      </c>
      <c r="DY4" s="3">
        <v>2591</v>
      </c>
      <c r="DZ4" s="3">
        <v>2584</v>
      </c>
      <c r="EA4" s="3">
        <v>2563</v>
      </c>
      <c r="EB4" s="2">
        <v>3</v>
      </c>
      <c r="EC4" s="3">
        <v>1445</v>
      </c>
      <c r="ED4" s="2">
        <v>0</v>
      </c>
      <c r="EE4" s="3">
        <v>2580</v>
      </c>
      <c r="EF4" s="3">
        <v>2580</v>
      </c>
      <c r="EG4" s="3">
        <v>2580</v>
      </c>
      <c r="EH4" s="3">
        <v>2580</v>
      </c>
      <c r="EI4" s="3">
        <v>2556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27</v>
      </c>
      <c r="ET4" s="2">
        <v>3</v>
      </c>
      <c r="EU4" s="2">
        <v>0</v>
      </c>
      <c r="EV4" s="2">
        <v>11</v>
      </c>
      <c r="EW4" s="2">
        <v>11</v>
      </c>
      <c r="EX4" s="2">
        <v>4</v>
      </c>
      <c r="EY4" s="2">
        <v>7</v>
      </c>
      <c r="EZ4" s="2">
        <v>3</v>
      </c>
      <c r="FA4" s="2">
        <v>650</v>
      </c>
      <c r="FB4" s="2">
        <v>150</v>
      </c>
      <c r="FC4" s="3">
        <v>1878</v>
      </c>
      <c r="FD4" s="3">
        <v>1200</v>
      </c>
      <c r="FE4" s="3">
        <v>1200</v>
      </c>
      <c r="FF4" s="3">
        <v>1500</v>
      </c>
      <c r="FG4" s="3">
        <v>1450</v>
      </c>
      <c r="FH4" s="2">
        <v>150</v>
      </c>
      <c r="FI4" s="2">
        <v>650</v>
      </c>
      <c r="FJ4" s="2">
        <v>150</v>
      </c>
      <c r="FK4" s="3">
        <v>1250</v>
      </c>
      <c r="FL4" s="3">
        <v>1200</v>
      </c>
      <c r="FM4" s="3">
        <v>1200</v>
      </c>
      <c r="FN4" s="3">
        <v>1200</v>
      </c>
      <c r="FO4" s="3">
        <v>1150</v>
      </c>
      <c r="FP4" s="2">
        <v>150</v>
      </c>
      <c r="FQ4" s="2">
        <v>0</v>
      </c>
      <c r="FR4" s="2">
        <v>0</v>
      </c>
      <c r="FS4" s="2">
        <v>28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600</v>
      </c>
      <c r="GB4" s="2">
        <v>0</v>
      </c>
      <c r="GC4" s="2">
        <v>0</v>
      </c>
      <c r="GD4" s="2">
        <v>300</v>
      </c>
      <c r="GE4" s="2">
        <v>300</v>
      </c>
      <c r="GF4" s="2">
        <v>0</v>
      </c>
      <c r="GG4" s="2">
        <v>0</v>
      </c>
      <c r="GH4" s="2">
        <v>0</v>
      </c>
      <c r="GI4" s="2">
        <v>600</v>
      </c>
      <c r="GJ4" s="2">
        <v>0</v>
      </c>
      <c r="GK4" s="2">
        <v>0</v>
      </c>
      <c r="GL4" s="2">
        <v>300</v>
      </c>
      <c r="GM4" s="2">
        <v>300</v>
      </c>
      <c r="GN4" s="2">
        <v>0</v>
      </c>
      <c r="GO4" s="3">
        <v>2976</v>
      </c>
      <c r="GP4" s="3">
        <v>1295</v>
      </c>
      <c r="GQ4" s="3">
        <v>2327</v>
      </c>
      <c r="GR4" s="3">
        <v>3685</v>
      </c>
      <c r="GS4" s="3">
        <v>3706</v>
      </c>
      <c r="GT4" s="3">
        <v>3336</v>
      </c>
      <c r="GU4" s="3">
        <v>3140</v>
      </c>
      <c r="GV4" s="3">
        <v>1295</v>
      </c>
    </row>
    <row r="5" spans="1:204" x14ac:dyDescent="0.2">
      <c r="A5" s="1" t="s">
        <v>203</v>
      </c>
      <c r="B5" s="2" t="s">
        <v>207</v>
      </c>
      <c r="C5" s="3">
        <v>2072</v>
      </c>
      <c r="D5" s="3">
        <v>1279</v>
      </c>
      <c r="E5" s="2">
        <v>480</v>
      </c>
      <c r="F5" s="2">
        <v>133</v>
      </c>
      <c r="G5" s="2">
        <v>525</v>
      </c>
      <c r="H5" s="2">
        <v>165</v>
      </c>
      <c r="I5" s="2">
        <v>25</v>
      </c>
      <c r="J5" s="2">
        <v>15</v>
      </c>
      <c r="K5" s="2">
        <v>129</v>
      </c>
      <c r="L5" s="2">
        <v>129</v>
      </c>
      <c r="M5" s="2">
        <v>129</v>
      </c>
      <c r="N5" s="2">
        <v>129</v>
      </c>
      <c r="O5" s="2">
        <v>129</v>
      </c>
      <c r="P5" s="2">
        <v>129</v>
      </c>
      <c r="Q5" s="2">
        <v>129</v>
      </c>
      <c r="R5" s="2">
        <v>129</v>
      </c>
      <c r="S5" s="2">
        <v>26</v>
      </c>
      <c r="T5" s="2">
        <v>16</v>
      </c>
      <c r="U5" s="2">
        <v>0</v>
      </c>
      <c r="V5" s="2">
        <v>0</v>
      </c>
      <c r="W5" s="2">
        <v>18</v>
      </c>
      <c r="X5" s="2">
        <v>0</v>
      </c>
      <c r="Y5" s="2">
        <v>26</v>
      </c>
      <c r="Z5" s="2">
        <v>16</v>
      </c>
      <c r="AA5" s="2">
        <v>26</v>
      </c>
      <c r="AB5" s="2">
        <v>16</v>
      </c>
      <c r="AC5" s="2">
        <v>24</v>
      </c>
      <c r="AD5" s="2">
        <v>14</v>
      </c>
      <c r="AE5" s="2">
        <v>23</v>
      </c>
      <c r="AF5" s="2">
        <v>14</v>
      </c>
      <c r="AG5" s="2">
        <v>0</v>
      </c>
      <c r="AH5" s="2">
        <v>0</v>
      </c>
      <c r="AI5" s="2">
        <v>1.05</v>
      </c>
      <c r="AJ5" s="2">
        <v>0</v>
      </c>
      <c r="AK5" s="2">
        <v>2</v>
      </c>
      <c r="AL5" s="2">
        <v>1</v>
      </c>
      <c r="AM5" s="2">
        <v>3</v>
      </c>
      <c r="AN5" s="2">
        <v>0</v>
      </c>
      <c r="AO5" s="2">
        <v>0</v>
      </c>
      <c r="AP5" s="2">
        <v>0</v>
      </c>
      <c r="AQ5" s="2">
        <v>7</v>
      </c>
      <c r="AR5" s="2">
        <v>0</v>
      </c>
      <c r="AS5" s="2">
        <v>0</v>
      </c>
      <c r="AT5" s="2">
        <v>2</v>
      </c>
      <c r="AU5" s="2">
        <v>4</v>
      </c>
      <c r="AV5" s="2">
        <v>1</v>
      </c>
      <c r="AW5" s="2">
        <v>4</v>
      </c>
      <c r="AX5" s="2">
        <v>1</v>
      </c>
      <c r="AY5" s="2">
        <v>1</v>
      </c>
      <c r="AZ5" s="2">
        <v>3</v>
      </c>
      <c r="BA5" s="2">
        <v>4</v>
      </c>
      <c r="BB5" s="2">
        <v>0</v>
      </c>
      <c r="BC5" s="2">
        <v>5</v>
      </c>
      <c r="BD5" s="2">
        <v>1</v>
      </c>
      <c r="BE5" s="2">
        <v>3</v>
      </c>
      <c r="BF5" s="2">
        <v>0</v>
      </c>
      <c r="BG5" s="2">
        <v>0</v>
      </c>
      <c r="BH5" s="2">
        <v>3</v>
      </c>
      <c r="BI5" s="2">
        <v>3</v>
      </c>
      <c r="BJ5" s="2">
        <v>7</v>
      </c>
      <c r="BK5" s="2">
        <v>6</v>
      </c>
      <c r="BL5" s="2">
        <v>6</v>
      </c>
      <c r="BM5" s="2">
        <v>8</v>
      </c>
      <c r="BN5" s="2">
        <v>6</v>
      </c>
      <c r="BO5" s="2">
        <v>3</v>
      </c>
      <c r="BP5" s="2">
        <v>3</v>
      </c>
      <c r="BQ5" s="2">
        <v>3</v>
      </c>
      <c r="BR5" s="2">
        <v>7</v>
      </c>
      <c r="BS5" s="2">
        <v>6</v>
      </c>
      <c r="BT5" s="2">
        <v>6</v>
      </c>
      <c r="BU5" s="2">
        <v>7</v>
      </c>
      <c r="BV5" s="2">
        <v>6</v>
      </c>
      <c r="BW5" s="2">
        <v>3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1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2</v>
      </c>
      <c r="CT5" s="2">
        <v>0</v>
      </c>
      <c r="CU5" s="2">
        <v>0</v>
      </c>
      <c r="CV5" s="2">
        <v>371</v>
      </c>
      <c r="CW5" s="3">
        <v>1000000000</v>
      </c>
      <c r="CX5" s="3">
        <v>1000000000</v>
      </c>
      <c r="CY5" s="3">
        <v>1000000000</v>
      </c>
      <c r="CZ5" s="3">
        <v>1000000000</v>
      </c>
      <c r="DA5" s="3">
        <v>1000000000</v>
      </c>
      <c r="DB5" s="3">
        <v>1000000000</v>
      </c>
      <c r="DC5" s="3">
        <v>1000000000</v>
      </c>
      <c r="DD5" s="3">
        <v>1000000000</v>
      </c>
      <c r="DE5" s="3">
        <v>2818</v>
      </c>
      <c r="DF5" s="2">
        <v>168</v>
      </c>
      <c r="DG5" s="3">
        <v>1397</v>
      </c>
      <c r="DH5" s="3">
        <v>3116</v>
      </c>
      <c r="DI5" s="3">
        <v>3138</v>
      </c>
      <c r="DJ5" s="3">
        <v>2461</v>
      </c>
      <c r="DK5" s="3">
        <v>2621</v>
      </c>
      <c r="DL5" s="2">
        <v>168</v>
      </c>
      <c r="DM5" s="2">
        <v>755</v>
      </c>
      <c r="DN5" s="2">
        <v>-150</v>
      </c>
      <c r="DO5" s="2">
        <v>812</v>
      </c>
      <c r="DP5" s="3">
        <v>1245</v>
      </c>
      <c r="DQ5" s="3">
        <v>1248</v>
      </c>
      <c r="DR5" s="2">
        <v>300</v>
      </c>
      <c r="DS5" s="3">
        <v>1204</v>
      </c>
      <c r="DT5" s="2">
        <v>-150</v>
      </c>
      <c r="DU5" s="3">
        <v>1405</v>
      </c>
      <c r="DV5" s="2">
        <v>0</v>
      </c>
      <c r="DW5" s="3">
        <v>2580</v>
      </c>
      <c r="DX5" s="3">
        <v>2345</v>
      </c>
      <c r="DY5" s="3">
        <v>2448</v>
      </c>
      <c r="DZ5" s="3">
        <v>2595</v>
      </c>
      <c r="EA5" s="3">
        <v>2604</v>
      </c>
      <c r="EB5" s="2">
        <v>0</v>
      </c>
      <c r="EC5" s="3">
        <v>1362</v>
      </c>
      <c r="ED5" s="2">
        <v>0</v>
      </c>
      <c r="EE5" s="3">
        <v>2580</v>
      </c>
      <c r="EF5" s="3">
        <v>2304</v>
      </c>
      <c r="EG5" s="3">
        <v>2409</v>
      </c>
      <c r="EH5" s="3">
        <v>2580</v>
      </c>
      <c r="EI5" s="3">
        <v>2580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43</v>
      </c>
      <c r="ET5" s="2">
        <v>0</v>
      </c>
      <c r="EU5" s="2">
        <v>0</v>
      </c>
      <c r="EV5" s="2">
        <v>40</v>
      </c>
      <c r="EW5" s="2">
        <v>39</v>
      </c>
      <c r="EX5" s="2">
        <v>15</v>
      </c>
      <c r="EY5" s="2">
        <v>24</v>
      </c>
      <c r="EZ5" s="2">
        <v>0</v>
      </c>
      <c r="FA5" s="2">
        <v>650</v>
      </c>
      <c r="FB5" s="2">
        <v>150</v>
      </c>
      <c r="FC5" s="3">
        <v>1768</v>
      </c>
      <c r="FD5" s="3">
        <v>1100</v>
      </c>
      <c r="FE5" s="3">
        <v>1200</v>
      </c>
      <c r="FF5" s="3">
        <v>2295</v>
      </c>
      <c r="FG5" s="3">
        <v>1400</v>
      </c>
      <c r="FH5" s="2">
        <v>150</v>
      </c>
      <c r="FI5" s="2">
        <v>650</v>
      </c>
      <c r="FJ5" s="2">
        <v>150</v>
      </c>
      <c r="FK5" s="3">
        <v>1750</v>
      </c>
      <c r="FL5" s="3">
        <v>1100</v>
      </c>
      <c r="FM5" s="3">
        <v>1200</v>
      </c>
      <c r="FN5" s="3">
        <v>1400</v>
      </c>
      <c r="FO5" s="3">
        <v>1400</v>
      </c>
      <c r="FP5" s="2">
        <v>150</v>
      </c>
      <c r="FQ5" s="2">
        <v>0</v>
      </c>
      <c r="FR5" s="2">
        <v>0</v>
      </c>
      <c r="FS5" s="2">
        <v>18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895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600</v>
      </c>
      <c r="GM5" s="2">
        <v>0</v>
      </c>
      <c r="GN5" s="2">
        <v>0</v>
      </c>
      <c r="GO5" s="3">
        <v>3930</v>
      </c>
      <c r="GP5" s="3">
        <v>1280</v>
      </c>
      <c r="GQ5" s="3">
        <v>3991</v>
      </c>
      <c r="GR5" s="3">
        <v>5340</v>
      </c>
      <c r="GS5" s="3">
        <v>5362</v>
      </c>
      <c r="GT5" s="3">
        <v>5055</v>
      </c>
      <c r="GU5" s="3">
        <v>4845</v>
      </c>
      <c r="GV5" s="3">
        <v>1280</v>
      </c>
    </row>
    <row r="6" spans="1:204" x14ac:dyDescent="0.2">
      <c r="A6" s="1" t="s">
        <v>203</v>
      </c>
      <c r="B6" s="2" t="s">
        <v>208</v>
      </c>
      <c r="C6" s="3">
        <v>2027</v>
      </c>
      <c r="D6" s="3">
        <v>1247</v>
      </c>
      <c r="E6" s="2">
        <v>492</v>
      </c>
      <c r="F6" s="2">
        <v>153</v>
      </c>
      <c r="G6" s="2">
        <v>418</v>
      </c>
      <c r="H6" s="2">
        <v>283</v>
      </c>
      <c r="I6" s="2">
        <v>25</v>
      </c>
      <c r="J6" s="2">
        <v>15</v>
      </c>
      <c r="K6" s="2">
        <v>129</v>
      </c>
      <c r="L6" s="2">
        <v>129</v>
      </c>
      <c r="M6" s="2">
        <v>129</v>
      </c>
      <c r="N6" s="2">
        <v>129</v>
      </c>
      <c r="O6" s="2">
        <v>129</v>
      </c>
      <c r="P6" s="2">
        <v>129</v>
      </c>
      <c r="Q6" s="2">
        <v>129</v>
      </c>
      <c r="R6" s="2">
        <v>129</v>
      </c>
      <c r="S6" s="2">
        <v>26</v>
      </c>
      <c r="T6" s="2">
        <v>0</v>
      </c>
      <c r="U6" s="2">
        <v>0</v>
      </c>
      <c r="V6" s="2">
        <v>0</v>
      </c>
      <c r="W6" s="2">
        <v>18</v>
      </c>
      <c r="X6" s="2">
        <v>0</v>
      </c>
      <c r="Y6" s="2">
        <v>26</v>
      </c>
      <c r="Z6" s="2">
        <v>16</v>
      </c>
      <c r="AA6" s="2">
        <v>26</v>
      </c>
      <c r="AB6" s="2">
        <v>16</v>
      </c>
      <c r="AC6" s="2">
        <v>0</v>
      </c>
      <c r="AD6" s="2">
        <v>16</v>
      </c>
      <c r="AE6" s="2">
        <v>26</v>
      </c>
      <c r="AF6" s="2">
        <v>16</v>
      </c>
      <c r="AG6" s="2">
        <v>0</v>
      </c>
      <c r="AH6" s="2">
        <v>0</v>
      </c>
      <c r="AI6" s="2">
        <v>1.05</v>
      </c>
      <c r="AJ6" s="2">
        <v>0</v>
      </c>
      <c r="AK6" s="2">
        <v>3</v>
      </c>
      <c r="AL6" s="2">
        <v>0</v>
      </c>
      <c r="AM6" s="2">
        <v>3</v>
      </c>
      <c r="AN6" s="2">
        <v>0</v>
      </c>
      <c r="AO6" s="2">
        <v>0</v>
      </c>
      <c r="AP6" s="2">
        <v>0</v>
      </c>
      <c r="AQ6" s="2">
        <v>7</v>
      </c>
      <c r="AR6" s="2">
        <v>0</v>
      </c>
      <c r="AS6" s="2">
        <v>0</v>
      </c>
      <c r="AT6" s="2">
        <v>2</v>
      </c>
      <c r="AU6" s="2">
        <v>4</v>
      </c>
      <c r="AV6" s="2">
        <v>0</v>
      </c>
      <c r="AW6" s="2">
        <v>3</v>
      </c>
      <c r="AX6" s="2">
        <v>3</v>
      </c>
      <c r="AY6" s="2">
        <v>2</v>
      </c>
      <c r="AZ6" s="2">
        <v>0</v>
      </c>
      <c r="BA6" s="2">
        <v>8</v>
      </c>
      <c r="BB6" s="2">
        <v>0</v>
      </c>
      <c r="BC6" s="2">
        <v>3</v>
      </c>
      <c r="BD6" s="2">
        <v>3</v>
      </c>
      <c r="BE6" s="2">
        <v>3</v>
      </c>
      <c r="BF6" s="2">
        <v>0</v>
      </c>
      <c r="BG6" s="2">
        <v>0</v>
      </c>
      <c r="BH6" s="2">
        <v>3</v>
      </c>
      <c r="BI6" s="2">
        <v>3</v>
      </c>
      <c r="BJ6" s="2">
        <v>7</v>
      </c>
      <c r="BK6" s="2">
        <v>6</v>
      </c>
      <c r="BL6" s="2">
        <v>6</v>
      </c>
      <c r="BM6" s="2">
        <v>10</v>
      </c>
      <c r="BN6" s="2">
        <v>6</v>
      </c>
      <c r="BO6" s="2">
        <v>3</v>
      </c>
      <c r="BP6" s="2">
        <v>3</v>
      </c>
      <c r="BQ6" s="2">
        <v>3</v>
      </c>
      <c r="BR6" s="2">
        <v>7</v>
      </c>
      <c r="BS6" s="2">
        <v>6</v>
      </c>
      <c r="BT6" s="2">
        <v>6</v>
      </c>
      <c r="BU6" s="2">
        <v>10</v>
      </c>
      <c r="BV6" s="2">
        <v>6</v>
      </c>
      <c r="BW6" s="2">
        <v>3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2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2</v>
      </c>
      <c r="CU6" s="2">
        <v>0</v>
      </c>
      <c r="CV6" s="2">
        <v>312</v>
      </c>
      <c r="CW6" s="3">
        <v>1000000000</v>
      </c>
      <c r="CX6" s="3">
        <v>1000000000</v>
      </c>
      <c r="CY6" s="3">
        <v>1000000000</v>
      </c>
      <c r="CZ6" s="3">
        <v>1000000000</v>
      </c>
      <c r="DA6" s="3">
        <v>1000000000</v>
      </c>
      <c r="DB6" s="3">
        <v>1000000000</v>
      </c>
      <c r="DC6" s="3">
        <v>1000000000</v>
      </c>
      <c r="DD6" s="3">
        <v>1000000000</v>
      </c>
      <c r="DE6" s="3">
        <v>3573</v>
      </c>
      <c r="DF6" s="2">
        <v>19</v>
      </c>
      <c r="DG6" s="3">
        <v>2209</v>
      </c>
      <c r="DH6" s="3">
        <v>4361</v>
      </c>
      <c r="DI6" s="3">
        <v>4386</v>
      </c>
      <c r="DJ6" s="3">
        <v>2761</v>
      </c>
      <c r="DK6" s="3">
        <v>3825</v>
      </c>
      <c r="DL6" s="2">
        <v>19</v>
      </c>
      <c r="DM6" s="2">
        <v>280</v>
      </c>
      <c r="DN6" s="2">
        <v>-157</v>
      </c>
      <c r="DO6" s="2">
        <v>839</v>
      </c>
      <c r="DP6" s="3">
        <v>1274</v>
      </c>
      <c r="DQ6" s="3">
        <v>1382</v>
      </c>
      <c r="DR6" s="3">
        <v>1247</v>
      </c>
      <c r="DS6" s="2">
        <v>771</v>
      </c>
      <c r="DT6" s="2">
        <v>-157</v>
      </c>
      <c r="DU6" s="3">
        <v>1630</v>
      </c>
      <c r="DV6" s="2">
        <v>0</v>
      </c>
      <c r="DW6" s="3">
        <v>2589</v>
      </c>
      <c r="DX6" s="3">
        <v>2374</v>
      </c>
      <c r="DY6" s="3">
        <v>2582</v>
      </c>
      <c r="DZ6" s="3">
        <v>2547</v>
      </c>
      <c r="EA6" s="3">
        <v>2571</v>
      </c>
      <c r="EB6" s="2">
        <v>0</v>
      </c>
      <c r="EC6" s="3">
        <v>1574</v>
      </c>
      <c r="ED6" s="2">
        <v>0</v>
      </c>
      <c r="EE6" s="3">
        <v>2580</v>
      </c>
      <c r="EF6" s="3">
        <v>2308</v>
      </c>
      <c r="EG6" s="3">
        <v>2518</v>
      </c>
      <c r="EH6" s="3">
        <v>2518</v>
      </c>
      <c r="EI6" s="3">
        <v>2518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56</v>
      </c>
      <c r="ET6" s="2">
        <v>0</v>
      </c>
      <c r="EU6" s="2">
        <v>9</v>
      </c>
      <c r="EV6" s="2">
        <v>65</v>
      </c>
      <c r="EW6" s="2">
        <v>64</v>
      </c>
      <c r="EX6" s="2">
        <v>29</v>
      </c>
      <c r="EY6" s="2">
        <v>53</v>
      </c>
      <c r="EZ6" s="2">
        <v>0</v>
      </c>
      <c r="FA6" s="3">
        <v>1350</v>
      </c>
      <c r="FB6" s="2">
        <v>157</v>
      </c>
      <c r="FC6" s="3">
        <v>1750</v>
      </c>
      <c r="FD6" s="3">
        <v>1100</v>
      </c>
      <c r="FE6" s="3">
        <v>1200</v>
      </c>
      <c r="FF6" s="3">
        <v>1300</v>
      </c>
      <c r="FG6" s="3">
        <v>1800</v>
      </c>
      <c r="FH6" s="2">
        <v>157</v>
      </c>
      <c r="FI6" s="2">
        <v>750</v>
      </c>
      <c r="FJ6" s="2">
        <v>150</v>
      </c>
      <c r="FK6" s="3">
        <v>1750</v>
      </c>
      <c r="FL6" s="3">
        <v>1100</v>
      </c>
      <c r="FM6" s="3">
        <v>1200</v>
      </c>
      <c r="FN6" s="3">
        <v>1300</v>
      </c>
      <c r="FO6" s="3">
        <v>1200</v>
      </c>
      <c r="FP6" s="2">
        <v>150</v>
      </c>
      <c r="FQ6" s="2">
        <v>0</v>
      </c>
      <c r="FR6" s="2">
        <v>7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7</v>
      </c>
      <c r="FY6" s="2">
        <v>600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600</v>
      </c>
      <c r="GF6" s="2">
        <v>0</v>
      </c>
      <c r="GG6" s="2">
        <v>600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600</v>
      </c>
      <c r="GN6" s="2">
        <v>0</v>
      </c>
      <c r="GO6" s="3">
        <v>4508</v>
      </c>
      <c r="GP6" s="2">
        <v>953</v>
      </c>
      <c r="GQ6" s="3">
        <v>4390</v>
      </c>
      <c r="GR6" s="3">
        <v>6230</v>
      </c>
      <c r="GS6" s="3">
        <v>6255</v>
      </c>
      <c r="GT6" s="3">
        <v>5876</v>
      </c>
      <c r="GU6" s="3">
        <v>5695</v>
      </c>
      <c r="GV6" s="2">
        <v>953</v>
      </c>
    </row>
    <row r="7" spans="1:204" x14ac:dyDescent="0.2">
      <c r="A7" s="1" t="s">
        <v>203</v>
      </c>
      <c r="B7" s="2" t="s">
        <v>209</v>
      </c>
      <c r="C7" s="3">
        <v>2101</v>
      </c>
      <c r="D7" s="3">
        <v>1116</v>
      </c>
      <c r="E7" s="2">
        <v>473</v>
      </c>
      <c r="F7" s="2">
        <v>239</v>
      </c>
      <c r="G7" s="2">
        <v>371</v>
      </c>
      <c r="H7" s="2">
        <v>303</v>
      </c>
      <c r="I7" s="2">
        <v>25</v>
      </c>
      <c r="J7" s="2">
        <v>15</v>
      </c>
      <c r="K7" s="2">
        <v>129</v>
      </c>
      <c r="L7" s="2">
        <v>129</v>
      </c>
      <c r="M7" s="2">
        <v>129</v>
      </c>
      <c r="N7" s="2">
        <v>129</v>
      </c>
      <c r="O7" s="2">
        <v>129</v>
      </c>
      <c r="P7" s="2">
        <v>129</v>
      </c>
      <c r="Q7" s="2">
        <v>129</v>
      </c>
      <c r="R7" s="2">
        <v>129</v>
      </c>
      <c r="S7" s="2">
        <v>22</v>
      </c>
      <c r="T7" s="2">
        <v>13</v>
      </c>
      <c r="U7" s="2">
        <v>0</v>
      </c>
      <c r="V7" s="2">
        <v>0</v>
      </c>
      <c r="W7" s="2">
        <v>22</v>
      </c>
      <c r="X7" s="2">
        <v>13</v>
      </c>
      <c r="Y7" s="2">
        <v>22</v>
      </c>
      <c r="Z7" s="2">
        <v>13</v>
      </c>
      <c r="AA7" s="2">
        <v>22</v>
      </c>
      <c r="AB7" s="2">
        <v>13</v>
      </c>
      <c r="AC7" s="2">
        <v>0</v>
      </c>
      <c r="AD7" s="2">
        <v>13</v>
      </c>
      <c r="AE7" s="2">
        <v>20</v>
      </c>
      <c r="AF7" s="2">
        <v>12</v>
      </c>
      <c r="AG7" s="2">
        <v>0</v>
      </c>
      <c r="AH7" s="2">
        <v>0</v>
      </c>
      <c r="AI7" s="2">
        <v>0.89</v>
      </c>
      <c r="AJ7" s="2">
        <v>0</v>
      </c>
      <c r="AK7" s="2">
        <v>4</v>
      </c>
      <c r="AL7" s="2">
        <v>1</v>
      </c>
      <c r="AM7" s="2">
        <v>3</v>
      </c>
      <c r="AN7" s="2">
        <v>0</v>
      </c>
      <c r="AO7" s="2">
        <v>0</v>
      </c>
      <c r="AP7" s="2">
        <v>0</v>
      </c>
      <c r="AQ7" s="2">
        <v>4</v>
      </c>
      <c r="AR7" s="2">
        <v>3</v>
      </c>
      <c r="AS7" s="2">
        <v>0</v>
      </c>
      <c r="AT7" s="2">
        <v>2</v>
      </c>
      <c r="AU7" s="2">
        <v>4</v>
      </c>
      <c r="AV7" s="2">
        <v>0</v>
      </c>
      <c r="AW7" s="2">
        <v>3</v>
      </c>
      <c r="AX7" s="2">
        <v>3</v>
      </c>
      <c r="AY7" s="2">
        <v>2</v>
      </c>
      <c r="AZ7" s="2">
        <v>0</v>
      </c>
      <c r="BA7" s="2">
        <v>8</v>
      </c>
      <c r="BB7" s="2">
        <v>0</v>
      </c>
      <c r="BC7" s="2">
        <v>4</v>
      </c>
      <c r="BD7" s="2">
        <v>4</v>
      </c>
      <c r="BE7" s="2">
        <v>3</v>
      </c>
      <c r="BF7" s="2">
        <v>0</v>
      </c>
      <c r="BG7" s="2">
        <v>0</v>
      </c>
      <c r="BH7" s="2">
        <v>5</v>
      </c>
      <c r="BI7" s="2">
        <v>3</v>
      </c>
      <c r="BJ7" s="2">
        <v>7</v>
      </c>
      <c r="BK7" s="2">
        <v>6</v>
      </c>
      <c r="BL7" s="2">
        <v>6</v>
      </c>
      <c r="BM7" s="2">
        <v>10</v>
      </c>
      <c r="BN7" s="2">
        <v>8</v>
      </c>
      <c r="BO7" s="2">
        <v>3</v>
      </c>
      <c r="BP7" s="2">
        <v>5</v>
      </c>
      <c r="BQ7" s="2">
        <v>3</v>
      </c>
      <c r="BR7" s="2">
        <v>7</v>
      </c>
      <c r="BS7" s="2">
        <v>6</v>
      </c>
      <c r="BT7" s="2">
        <v>6</v>
      </c>
      <c r="BU7" s="2">
        <v>10</v>
      </c>
      <c r="BV7" s="2">
        <v>8</v>
      </c>
      <c r="BW7" s="2">
        <v>3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2</v>
      </c>
      <c r="CU7" s="2">
        <v>0</v>
      </c>
      <c r="CV7" s="2">
        <v>341</v>
      </c>
      <c r="CW7" s="3">
        <v>1000000000</v>
      </c>
      <c r="CX7" s="3">
        <v>1000000000</v>
      </c>
      <c r="CY7" s="3">
        <v>1000000000</v>
      </c>
      <c r="CZ7" s="3">
        <v>1000000000</v>
      </c>
      <c r="DA7" s="3">
        <v>1000000000</v>
      </c>
      <c r="DB7" s="3">
        <v>1000000000</v>
      </c>
      <c r="DC7" s="3">
        <v>1000000000</v>
      </c>
      <c r="DD7" s="3">
        <v>1000000000</v>
      </c>
      <c r="DE7" s="3">
        <v>3853</v>
      </c>
      <c r="DF7" s="2">
        <v>-138</v>
      </c>
      <c r="DG7" s="3">
        <v>3049</v>
      </c>
      <c r="DH7" s="3">
        <v>5635</v>
      </c>
      <c r="DI7" s="3">
        <v>5768</v>
      </c>
      <c r="DJ7" s="3">
        <v>4009</v>
      </c>
      <c r="DK7" s="3">
        <v>4596</v>
      </c>
      <c r="DL7" s="2">
        <v>-138</v>
      </c>
      <c r="DM7" s="2">
        <v>962</v>
      </c>
      <c r="DN7" s="2">
        <v>-164</v>
      </c>
      <c r="DO7" s="3">
        <v>1162</v>
      </c>
      <c r="DP7" s="2">
        <v>959</v>
      </c>
      <c r="DQ7" s="3">
        <v>1039</v>
      </c>
      <c r="DR7" s="2">
        <v>901</v>
      </c>
      <c r="DS7" s="2">
        <v>440</v>
      </c>
      <c r="DT7" s="2">
        <v>-164</v>
      </c>
      <c r="DU7" s="3">
        <v>2112</v>
      </c>
      <c r="DV7" s="2">
        <v>0</v>
      </c>
      <c r="DW7" s="3">
        <v>2612</v>
      </c>
      <c r="DX7" s="3">
        <v>2059</v>
      </c>
      <c r="DY7" s="3">
        <v>2239</v>
      </c>
      <c r="DZ7" s="3">
        <v>2201</v>
      </c>
      <c r="EA7" s="3">
        <v>2640</v>
      </c>
      <c r="EB7" s="2">
        <v>0</v>
      </c>
      <c r="EC7" s="3">
        <v>2058</v>
      </c>
      <c r="ED7" s="2">
        <v>0</v>
      </c>
      <c r="EE7" s="3">
        <v>2580</v>
      </c>
      <c r="EF7" s="3">
        <v>1968</v>
      </c>
      <c r="EG7" s="3">
        <v>2147</v>
      </c>
      <c r="EH7" s="3">
        <v>2147</v>
      </c>
      <c r="EI7" s="3">
        <v>2580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54</v>
      </c>
      <c r="ET7" s="2">
        <v>0</v>
      </c>
      <c r="EU7" s="2">
        <v>32</v>
      </c>
      <c r="EV7" s="2">
        <v>91</v>
      </c>
      <c r="EW7" s="2">
        <v>91</v>
      </c>
      <c r="EX7" s="2">
        <v>54</v>
      </c>
      <c r="EY7" s="2">
        <v>60</v>
      </c>
      <c r="EZ7" s="2">
        <v>0</v>
      </c>
      <c r="FA7" s="3">
        <v>1150</v>
      </c>
      <c r="FB7" s="2">
        <v>164</v>
      </c>
      <c r="FC7" s="3">
        <v>1450</v>
      </c>
      <c r="FD7" s="3">
        <v>1100</v>
      </c>
      <c r="FE7" s="3">
        <v>1200</v>
      </c>
      <c r="FF7" s="3">
        <v>1300</v>
      </c>
      <c r="FG7" s="3">
        <v>2200</v>
      </c>
      <c r="FH7" s="2">
        <v>164</v>
      </c>
      <c r="FI7" s="3">
        <v>1150</v>
      </c>
      <c r="FJ7" s="2">
        <v>150</v>
      </c>
      <c r="FK7" s="3">
        <v>1450</v>
      </c>
      <c r="FL7" s="3">
        <v>1100</v>
      </c>
      <c r="FM7" s="3">
        <v>1200</v>
      </c>
      <c r="FN7" s="3">
        <v>1300</v>
      </c>
      <c r="FO7" s="3">
        <v>1600</v>
      </c>
      <c r="FP7" s="2">
        <v>150</v>
      </c>
      <c r="FQ7" s="2">
        <v>0</v>
      </c>
      <c r="FR7" s="2">
        <v>14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14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600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600</v>
      </c>
      <c r="GN7" s="2">
        <v>0</v>
      </c>
      <c r="GO7" s="3">
        <v>5557</v>
      </c>
      <c r="GP7" s="2">
        <v>885</v>
      </c>
      <c r="GQ7" s="3">
        <v>5434</v>
      </c>
      <c r="GR7" s="3">
        <v>7679</v>
      </c>
      <c r="GS7" s="3">
        <v>7812</v>
      </c>
      <c r="GT7" s="3">
        <v>7416</v>
      </c>
      <c r="GU7" s="3">
        <v>7322</v>
      </c>
      <c r="GV7" s="2">
        <v>885</v>
      </c>
    </row>
    <row r="8" spans="1:204" x14ac:dyDescent="0.2">
      <c r="A8" s="1" t="s">
        <v>203</v>
      </c>
      <c r="B8" s="2" t="s">
        <v>210</v>
      </c>
      <c r="C8" s="3">
        <v>2202</v>
      </c>
      <c r="D8" s="3">
        <v>1052</v>
      </c>
      <c r="E8" s="2">
        <v>415</v>
      </c>
      <c r="F8" s="2">
        <v>283</v>
      </c>
      <c r="G8" s="2">
        <v>443</v>
      </c>
      <c r="H8" s="2">
        <v>178</v>
      </c>
      <c r="I8" s="2">
        <v>25</v>
      </c>
      <c r="J8" s="2">
        <v>15</v>
      </c>
      <c r="K8" s="2">
        <v>129</v>
      </c>
      <c r="L8" s="2">
        <v>129</v>
      </c>
      <c r="M8" s="2">
        <v>129</v>
      </c>
      <c r="N8" s="2">
        <v>129</v>
      </c>
      <c r="O8" s="2">
        <v>129</v>
      </c>
      <c r="P8" s="2">
        <v>129</v>
      </c>
      <c r="Q8" s="2">
        <v>129</v>
      </c>
      <c r="R8" s="2">
        <v>129</v>
      </c>
      <c r="S8" s="2">
        <v>25</v>
      </c>
      <c r="T8" s="2">
        <v>15</v>
      </c>
      <c r="U8" s="2">
        <v>0</v>
      </c>
      <c r="V8" s="2">
        <v>0</v>
      </c>
      <c r="W8" s="2">
        <v>22</v>
      </c>
      <c r="X8" s="2">
        <v>13</v>
      </c>
      <c r="Y8" s="2">
        <v>25</v>
      </c>
      <c r="Z8" s="2">
        <v>15</v>
      </c>
      <c r="AA8" s="2">
        <v>25</v>
      </c>
      <c r="AB8" s="2">
        <v>15</v>
      </c>
      <c r="AC8" s="2">
        <v>0</v>
      </c>
      <c r="AD8" s="2">
        <v>0</v>
      </c>
      <c r="AE8" s="2">
        <v>16</v>
      </c>
      <c r="AF8" s="2">
        <v>10</v>
      </c>
      <c r="AG8" s="2">
        <v>0</v>
      </c>
      <c r="AH8" s="2">
        <v>0</v>
      </c>
      <c r="AI8" s="2">
        <v>0.99</v>
      </c>
      <c r="AJ8" s="2">
        <v>0</v>
      </c>
      <c r="AK8" s="2">
        <v>4</v>
      </c>
      <c r="AL8" s="2">
        <v>1</v>
      </c>
      <c r="AM8" s="2">
        <v>3</v>
      </c>
      <c r="AN8" s="2">
        <v>0</v>
      </c>
      <c r="AO8" s="2">
        <v>0</v>
      </c>
      <c r="AP8" s="2">
        <v>0</v>
      </c>
      <c r="AQ8" s="2">
        <v>4</v>
      </c>
      <c r="AR8" s="2">
        <v>3</v>
      </c>
      <c r="AS8" s="2">
        <v>0</v>
      </c>
      <c r="AT8" s="2">
        <v>4</v>
      </c>
      <c r="AU8" s="2">
        <v>2</v>
      </c>
      <c r="AV8" s="2">
        <v>0</v>
      </c>
      <c r="AW8" s="2">
        <v>3</v>
      </c>
      <c r="AX8" s="2">
        <v>3</v>
      </c>
      <c r="AY8" s="2">
        <v>10</v>
      </c>
      <c r="AZ8" s="2">
        <v>0</v>
      </c>
      <c r="BA8" s="2">
        <v>0</v>
      </c>
      <c r="BB8" s="2">
        <v>0</v>
      </c>
      <c r="BC8" s="2">
        <v>5</v>
      </c>
      <c r="BD8" s="2">
        <v>5</v>
      </c>
      <c r="BE8" s="2">
        <v>3</v>
      </c>
      <c r="BF8" s="2">
        <v>0</v>
      </c>
      <c r="BG8" s="2">
        <v>0</v>
      </c>
      <c r="BH8" s="2">
        <v>5</v>
      </c>
      <c r="BI8" s="2">
        <v>3</v>
      </c>
      <c r="BJ8" s="2">
        <v>7</v>
      </c>
      <c r="BK8" s="2">
        <v>6</v>
      </c>
      <c r="BL8" s="2">
        <v>6</v>
      </c>
      <c r="BM8" s="2">
        <v>10</v>
      </c>
      <c r="BN8" s="2">
        <v>10</v>
      </c>
      <c r="BO8" s="2">
        <v>3</v>
      </c>
      <c r="BP8" s="2">
        <v>5</v>
      </c>
      <c r="BQ8" s="2">
        <v>3</v>
      </c>
      <c r="BR8" s="2">
        <v>7</v>
      </c>
      <c r="BS8" s="2">
        <v>6</v>
      </c>
      <c r="BT8" s="2">
        <v>6</v>
      </c>
      <c r="BU8" s="2">
        <v>10</v>
      </c>
      <c r="BV8" s="2">
        <v>10</v>
      </c>
      <c r="BW8" s="2">
        <v>3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2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2</v>
      </c>
      <c r="CU8" s="2">
        <v>0</v>
      </c>
      <c r="CV8" s="2">
        <v>363</v>
      </c>
      <c r="CW8" s="3">
        <v>1000000000</v>
      </c>
      <c r="CX8" s="3">
        <v>1000000000</v>
      </c>
      <c r="CY8" s="3">
        <v>1000000000</v>
      </c>
      <c r="CZ8" s="3">
        <v>1000000000</v>
      </c>
      <c r="DA8" s="3">
        <v>1000000000</v>
      </c>
      <c r="DB8" s="3">
        <v>1000000000</v>
      </c>
      <c r="DC8" s="3">
        <v>1000000000</v>
      </c>
      <c r="DD8" s="3">
        <v>1000000000</v>
      </c>
      <c r="DE8" s="3">
        <v>4815</v>
      </c>
      <c r="DF8" s="2">
        <v>-302</v>
      </c>
      <c r="DG8" s="3">
        <v>4210</v>
      </c>
      <c r="DH8" s="3">
        <v>6594</v>
      </c>
      <c r="DI8" s="3">
        <v>6806</v>
      </c>
      <c r="DJ8" s="3">
        <v>4910</v>
      </c>
      <c r="DK8" s="3">
        <v>5036</v>
      </c>
      <c r="DL8" s="2">
        <v>-302</v>
      </c>
      <c r="DM8" s="2">
        <v>612</v>
      </c>
      <c r="DN8" s="2">
        <v>-173</v>
      </c>
      <c r="DO8" s="3">
        <v>1185</v>
      </c>
      <c r="DP8" s="3">
        <v>1386</v>
      </c>
      <c r="DQ8" s="3">
        <v>1300</v>
      </c>
      <c r="DR8" s="2">
        <v>-412</v>
      </c>
      <c r="DS8" s="2">
        <v>41</v>
      </c>
      <c r="DT8" s="2">
        <v>-173</v>
      </c>
      <c r="DU8" s="3">
        <v>2362</v>
      </c>
      <c r="DV8" s="2">
        <v>0</v>
      </c>
      <c r="DW8" s="3">
        <v>2635</v>
      </c>
      <c r="DX8" s="3">
        <v>2686</v>
      </c>
      <c r="DY8" s="3">
        <v>2500</v>
      </c>
      <c r="DZ8" s="2">
        <v>88</v>
      </c>
      <c r="EA8" s="3">
        <v>2641</v>
      </c>
      <c r="EB8" s="2">
        <v>0</v>
      </c>
      <c r="EC8" s="3">
        <v>2288</v>
      </c>
      <c r="ED8" s="2">
        <v>0</v>
      </c>
      <c r="EE8" s="3">
        <v>2580</v>
      </c>
      <c r="EF8" s="3">
        <v>2580</v>
      </c>
      <c r="EG8" s="3">
        <v>2388</v>
      </c>
      <c r="EH8" s="2">
        <v>0</v>
      </c>
      <c r="EI8" s="3">
        <v>2580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73</v>
      </c>
      <c r="ET8" s="2">
        <v>0</v>
      </c>
      <c r="EU8" s="2">
        <v>55</v>
      </c>
      <c r="EV8" s="2">
        <v>106</v>
      </c>
      <c r="EW8" s="2">
        <v>112</v>
      </c>
      <c r="EX8" s="2">
        <v>88</v>
      </c>
      <c r="EY8" s="2">
        <v>61</v>
      </c>
      <c r="EZ8" s="2">
        <v>0</v>
      </c>
      <c r="FA8" s="3">
        <v>1750</v>
      </c>
      <c r="FB8" s="2">
        <v>173</v>
      </c>
      <c r="FC8" s="3">
        <v>1450</v>
      </c>
      <c r="FD8" s="3">
        <v>1300</v>
      </c>
      <c r="FE8" s="3">
        <v>1200</v>
      </c>
      <c r="FF8" s="2">
        <v>500</v>
      </c>
      <c r="FG8" s="3">
        <v>2600</v>
      </c>
      <c r="FH8" s="2">
        <v>173</v>
      </c>
      <c r="FI8" s="3">
        <v>1150</v>
      </c>
      <c r="FJ8" s="2">
        <v>150</v>
      </c>
      <c r="FK8" s="3">
        <v>1450</v>
      </c>
      <c r="FL8" s="3">
        <v>1300</v>
      </c>
      <c r="FM8" s="3">
        <v>1200</v>
      </c>
      <c r="FN8" s="2">
        <v>500</v>
      </c>
      <c r="FO8" s="3">
        <v>2000</v>
      </c>
      <c r="FP8" s="2">
        <v>150</v>
      </c>
      <c r="FQ8" s="2">
        <v>0</v>
      </c>
      <c r="FR8" s="2">
        <v>23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23</v>
      </c>
      <c r="FY8" s="2">
        <v>600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600</v>
      </c>
      <c r="GF8" s="2">
        <v>0</v>
      </c>
      <c r="GG8" s="2">
        <v>600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600</v>
      </c>
      <c r="GN8" s="2">
        <v>0</v>
      </c>
      <c r="GO8" s="3">
        <v>6632</v>
      </c>
      <c r="GP8" s="2">
        <v>788</v>
      </c>
      <c r="GQ8" s="3">
        <v>6754</v>
      </c>
      <c r="GR8" s="3">
        <v>8774</v>
      </c>
      <c r="GS8" s="3">
        <v>8987</v>
      </c>
      <c r="GT8" s="3">
        <v>8544</v>
      </c>
      <c r="GU8" s="3">
        <v>8670</v>
      </c>
      <c r="GV8" s="2">
        <v>788</v>
      </c>
    </row>
    <row r="9" spans="1:204" x14ac:dyDescent="0.2">
      <c r="A9" s="1" t="s">
        <v>203</v>
      </c>
      <c r="B9" s="2" t="s">
        <v>211</v>
      </c>
      <c r="C9" s="3">
        <v>2174</v>
      </c>
      <c r="D9" s="3">
        <v>1156</v>
      </c>
      <c r="E9" s="2">
        <v>431</v>
      </c>
      <c r="F9" s="2">
        <v>211</v>
      </c>
      <c r="G9" s="2">
        <v>461</v>
      </c>
      <c r="H9" s="2">
        <v>285</v>
      </c>
      <c r="I9" s="2">
        <v>25</v>
      </c>
      <c r="J9" s="2">
        <v>15</v>
      </c>
      <c r="K9" s="2">
        <v>129</v>
      </c>
      <c r="L9" s="2">
        <v>129</v>
      </c>
      <c r="M9" s="2">
        <v>129</v>
      </c>
      <c r="N9" s="2">
        <v>129</v>
      </c>
      <c r="O9" s="2">
        <v>129</v>
      </c>
      <c r="P9" s="2">
        <v>129</v>
      </c>
      <c r="Q9" s="2">
        <v>129</v>
      </c>
      <c r="R9" s="2">
        <v>129</v>
      </c>
      <c r="S9" s="2">
        <v>27</v>
      </c>
      <c r="T9" s="2">
        <v>16</v>
      </c>
      <c r="U9" s="2">
        <v>0</v>
      </c>
      <c r="V9" s="2">
        <v>0</v>
      </c>
      <c r="W9" s="2">
        <v>22</v>
      </c>
      <c r="X9" s="2">
        <v>13</v>
      </c>
      <c r="Y9" s="2">
        <v>25</v>
      </c>
      <c r="Z9" s="2">
        <v>15</v>
      </c>
      <c r="AA9" s="2">
        <v>27</v>
      </c>
      <c r="AB9" s="2">
        <v>16</v>
      </c>
      <c r="AC9" s="2">
        <v>15</v>
      </c>
      <c r="AD9" s="2">
        <v>9</v>
      </c>
      <c r="AE9" s="2">
        <v>13</v>
      </c>
      <c r="AF9" s="2">
        <v>8</v>
      </c>
      <c r="AG9" s="2">
        <v>0</v>
      </c>
      <c r="AH9" s="2">
        <v>0</v>
      </c>
      <c r="AI9" s="2">
        <v>1.07</v>
      </c>
      <c r="AJ9" s="2">
        <v>2</v>
      </c>
      <c r="AK9" s="2">
        <v>2</v>
      </c>
      <c r="AL9" s="2">
        <v>3</v>
      </c>
      <c r="AM9" s="2">
        <v>3</v>
      </c>
      <c r="AN9" s="2">
        <v>0</v>
      </c>
      <c r="AO9" s="2">
        <v>0</v>
      </c>
      <c r="AP9" s="2">
        <v>0</v>
      </c>
      <c r="AQ9" s="2">
        <v>4</v>
      </c>
      <c r="AR9" s="2">
        <v>3</v>
      </c>
      <c r="AS9" s="2">
        <v>0</v>
      </c>
      <c r="AT9" s="2">
        <v>4</v>
      </c>
      <c r="AU9" s="2">
        <v>2</v>
      </c>
      <c r="AV9" s="2">
        <v>0</v>
      </c>
      <c r="AW9" s="2">
        <v>3</v>
      </c>
      <c r="AX9" s="2">
        <v>3</v>
      </c>
      <c r="AY9" s="2">
        <v>-2</v>
      </c>
      <c r="AZ9" s="2">
        <v>4</v>
      </c>
      <c r="BA9" s="2">
        <v>8</v>
      </c>
      <c r="BB9" s="2">
        <v>0</v>
      </c>
      <c r="BC9" s="2">
        <v>6</v>
      </c>
      <c r="BD9" s="2">
        <v>6</v>
      </c>
      <c r="BE9" s="2">
        <v>3</v>
      </c>
      <c r="BF9" s="2">
        <v>0</v>
      </c>
      <c r="BG9" s="2">
        <v>0</v>
      </c>
      <c r="BH9" s="2">
        <v>7</v>
      </c>
      <c r="BI9" s="2">
        <v>3</v>
      </c>
      <c r="BJ9" s="2">
        <v>7</v>
      </c>
      <c r="BK9" s="2">
        <v>6</v>
      </c>
      <c r="BL9" s="2">
        <v>6</v>
      </c>
      <c r="BM9" s="2">
        <v>10</v>
      </c>
      <c r="BN9" s="2">
        <v>12</v>
      </c>
      <c r="BO9" s="2">
        <v>3</v>
      </c>
      <c r="BP9" s="2">
        <v>7</v>
      </c>
      <c r="BQ9" s="2">
        <v>3</v>
      </c>
      <c r="BR9" s="2">
        <v>7</v>
      </c>
      <c r="BS9" s="2">
        <v>6</v>
      </c>
      <c r="BT9" s="2">
        <v>6</v>
      </c>
      <c r="BU9" s="2">
        <v>10</v>
      </c>
      <c r="BV9" s="2">
        <v>12</v>
      </c>
      <c r="BW9" s="2">
        <v>3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2</v>
      </c>
      <c r="CU9" s="2">
        <v>0</v>
      </c>
      <c r="CV9" s="2">
        <v>305</v>
      </c>
      <c r="CW9" s="3">
        <v>1000000000</v>
      </c>
      <c r="CX9" s="3">
        <v>1000000000</v>
      </c>
      <c r="CY9" s="3">
        <v>1000000000</v>
      </c>
      <c r="CZ9" s="3">
        <v>1000000000</v>
      </c>
      <c r="DA9" s="3">
        <v>1000000000</v>
      </c>
      <c r="DB9" s="3">
        <v>1000000000</v>
      </c>
      <c r="DC9" s="3">
        <v>1000000000</v>
      </c>
      <c r="DD9" s="3">
        <v>1000000000</v>
      </c>
      <c r="DE9" s="3">
        <v>5427</v>
      </c>
      <c r="DF9" s="2">
        <v>-475</v>
      </c>
      <c r="DG9" s="3">
        <v>5396</v>
      </c>
      <c r="DH9" s="3">
        <v>7980</v>
      </c>
      <c r="DI9" s="3">
        <v>8106</v>
      </c>
      <c r="DJ9" s="3">
        <v>4498</v>
      </c>
      <c r="DK9" s="3">
        <v>5077</v>
      </c>
      <c r="DL9" s="2">
        <v>-475</v>
      </c>
      <c r="DM9" s="3">
        <v>1075</v>
      </c>
      <c r="DN9" s="2">
        <v>-181</v>
      </c>
      <c r="DO9" s="3">
        <v>1209</v>
      </c>
      <c r="DP9" s="3">
        <v>1414</v>
      </c>
      <c r="DQ9" s="3">
        <v>1511</v>
      </c>
      <c r="DR9" s="2">
        <v>528</v>
      </c>
      <c r="DS9" s="2">
        <v>-366</v>
      </c>
      <c r="DT9" s="2">
        <v>-181</v>
      </c>
      <c r="DU9" s="3">
        <v>2125</v>
      </c>
      <c r="DV9" s="2">
        <v>0</v>
      </c>
      <c r="DW9" s="3">
        <v>2659</v>
      </c>
      <c r="DX9" s="3">
        <v>2714</v>
      </c>
      <c r="DY9" s="3">
        <v>2711</v>
      </c>
      <c r="DZ9" s="3">
        <v>2628</v>
      </c>
      <c r="EA9" s="3">
        <v>2634</v>
      </c>
      <c r="EB9" s="2">
        <v>0</v>
      </c>
      <c r="EC9" s="3">
        <v>2037</v>
      </c>
      <c r="ED9" s="2">
        <v>0</v>
      </c>
      <c r="EE9" s="3">
        <v>2580</v>
      </c>
      <c r="EF9" s="3">
        <v>2580</v>
      </c>
      <c r="EG9" s="3">
        <v>2573</v>
      </c>
      <c r="EH9" s="3">
        <v>2580</v>
      </c>
      <c r="EI9" s="3">
        <v>2580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88</v>
      </c>
      <c r="ET9" s="2">
        <v>0</v>
      </c>
      <c r="EU9" s="2">
        <v>79</v>
      </c>
      <c r="EV9" s="2">
        <v>134</v>
      </c>
      <c r="EW9" s="2">
        <v>138</v>
      </c>
      <c r="EX9" s="2">
        <v>48</v>
      </c>
      <c r="EY9" s="2">
        <v>54</v>
      </c>
      <c r="EZ9" s="2">
        <v>0</v>
      </c>
      <c r="FA9" s="3">
        <v>1050</v>
      </c>
      <c r="FB9" s="2">
        <v>181</v>
      </c>
      <c r="FC9" s="3">
        <v>1450</v>
      </c>
      <c r="FD9" s="3">
        <v>1300</v>
      </c>
      <c r="FE9" s="3">
        <v>1200</v>
      </c>
      <c r="FF9" s="3">
        <v>2100</v>
      </c>
      <c r="FG9" s="3">
        <v>3000</v>
      </c>
      <c r="FH9" s="2">
        <v>181</v>
      </c>
      <c r="FI9" s="3">
        <v>1050</v>
      </c>
      <c r="FJ9" s="2">
        <v>150</v>
      </c>
      <c r="FK9" s="3">
        <v>1450</v>
      </c>
      <c r="FL9" s="3">
        <v>1300</v>
      </c>
      <c r="FM9" s="3">
        <v>1200</v>
      </c>
      <c r="FN9" s="3">
        <v>2100</v>
      </c>
      <c r="FO9" s="3">
        <v>2400</v>
      </c>
      <c r="FP9" s="2">
        <v>150</v>
      </c>
      <c r="FQ9" s="2">
        <v>0</v>
      </c>
      <c r="FR9" s="2">
        <v>31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31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600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600</v>
      </c>
      <c r="GN9" s="2">
        <v>0</v>
      </c>
      <c r="GO9" s="3">
        <v>7558</v>
      </c>
      <c r="GP9" s="2">
        <v>439</v>
      </c>
      <c r="GQ9" s="3">
        <v>7527</v>
      </c>
      <c r="GR9" s="3">
        <v>9807</v>
      </c>
      <c r="GS9" s="3">
        <v>9933</v>
      </c>
      <c r="GT9" s="3">
        <v>7543</v>
      </c>
      <c r="GU9" s="3">
        <v>8731</v>
      </c>
      <c r="GV9" s="2">
        <v>439</v>
      </c>
    </row>
    <row r="10" spans="1:204" x14ac:dyDescent="0.2">
      <c r="A10" s="1" t="s">
        <v>203</v>
      </c>
      <c r="B10" s="2" t="s">
        <v>212</v>
      </c>
      <c r="C10" s="3">
        <v>2144</v>
      </c>
      <c r="D10" s="3">
        <v>1083</v>
      </c>
      <c r="E10" s="2">
        <v>448</v>
      </c>
      <c r="F10" s="2">
        <v>262</v>
      </c>
      <c r="G10" s="2">
        <v>473</v>
      </c>
      <c r="H10" s="2">
        <v>270</v>
      </c>
      <c r="I10" s="2">
        <v>25</v>
      </c>
      <c r="J10" s="2">
        <v>15</v>
      </c>
      <c r="K10" s="2">
        <v>129</v>
      </c>
      <c r="L10" s="2">
        <v>129</v>
      </c>
      <c r="M10" s="2">
        <v>129</v>
      </c>
      <c r="N10" s="2">
        <v>129</v>
      </c>
      <c r="O10" s="2">
        <v>129</v>
      </c>
      <c r="P10" s="2">
        <v>129</v>
      </c>
      <c r="Q10" s="2">
        <v>129</v>
      </c>
      <c r="R10" s="2">
        <v>129</v>
      </c>
      <c r="S10" s="2">
        <v>25</v>
      </c>
      <c r="T10" s="2">
        <v>15</v>
      </c>
      <c r="U10" s="2">
        <v>0</v>
      </c>
      <c r="V10" s="2">
        <v>0</v>
      </c>
      <c r="W10" s="2">
        <v>22</v>
      </c>
      <c r="X10" s="2">
        <v>13</v>
      </c>
      <c r="Y10" s="2">
        <v>25</v>
      </c>
      <c r="Z10" s="2">
        <v>15</v>
      </c>
      <c r="AA10" s="2">
        <v>25</v>
      </c>
      <c r="AB10" s="2">
        <v>15</v>
      </c>
      <c r="AC10" s="2">
        <v>25</v>
      </c>
      <c r="AD10" s="2">
        <v>15</v>
      </c>
      <c r="AE10" s="2">
        <v>10</v>
      </c>
      <c r="AF10" s="2">
        <v>6</v>
      </c>
      <c r="AG10" s="2">
        <v>0</v>
      </c>
      <c r="AH10" s="2">
        <v>0</v>
      </c>
      <c r="AI10" s="2">
        <v>1.01</v>
      </c>
      <c r="AJ10" s="2">
        <v>1</v>
      </c>
      <c r="AK10" s="2">
        <v>3</v>
      </c>
      <c r="AL10" s="2">
        <v>3</v>
      </c>
      <c r="AM10" s="2">
        <v>3</v>
      </c>
      <c r="AN10" s="2">
        <v>0</v>
      </c>
      <c r="AO10" s="2">
        <v>0</v>
      </c>
      <c r="AP10" s="2">
        <v>0</v>
      </c>
      <c r="AQ10" s="2">
        <v>4</v>
      </c>
      <c r="AR10" s="2">
        <v>3</v>
      </c>
      <c r="AS10" s="2">
        <v>0</v>
      </c>
      <c r="AT10" s="2">
        <v>3</v>
      </c>
      <c r="AU10" s="2">
        <v>3</v>
      </c>
      <c r="AV10" s="2">
        <v>0</v>
      </c>
      <c r="AW10" s="2">
        <v>3</v>
      </c>
      <c r="AX10" s="2">
        <v>3</v>
      </c>
      <c r="AY10" s="2">
        <v>2</v>
      </c>
      <c r="AZ10" s="2">
        <v>3</v>
      </c>
      <c r="BA10" s="2">
        <v>3</v>
      </c>
      <c r="BB10" s="2">
        <v>0</v>
      </c>
      <c r="BC10" s="2">
        <v>8</v>
      </c>
      <c r="BD10" s="2">
        <v>8</v>
      </c>
      <c r="BE10" s="2">
        <v>3</v>
      </c>
      <c r="BF10" s="2">
        <v>0</v>
      </c>
      <c r="BG10" s="2">
        <v>0</v>
      </c>
      <c r="BH10" s="2">
        <v>7</v>
      </c>
      <c r="BI10" s="2">
        <v>3</v>
      </c>
      <c r="BJ10" s="2">
        <v>7</v>
      </c>
      <c r="BK10" s="2">
        <v>6</v>
      </c>
      <c r="BL10" s="2">
        <v>6</v>
      </c>
      <c r="BM10" s="2">
        <v>8</v>
      </c>
      <c r="BN10" s="2">
        <v>16</v>
      </c>
      <c r="BO10" s="2">
        <v>3</v>
      </c>
      <c r="BP10" s="2">
        <v>7</v>
      </c>
      <c r="BQ10" s="2">
        <v>3</v>
      </c>
      <c r="BR10" s="2">
        <v>7</v>
      </c>
      <c r="BS10" s="2">
        <v>6</v>
      </c>
      <c r="BT10" s="2">
        <v>6</v>
      </c>
      <c r="BU10" s="2">
        <v>10</v>
      </c>
      <c r="BV10" s="2">
        <v>14</v>
      </c>
      <c r="BW10" s="2">
        <v>3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2</v>
      </c>
      <c r="CU10" s="2">
        <v>0</v>
      </c>
      <c r="CV10" s="2">
        <v>181</v>
      </c>
      <c r="CW10" s="3">
        <v>1000000000</v>
      </c>
      <c r="CX10" s="3">
        <v>1000000000</v>
      </c>
      <c r="CY10" s="3">
        <v>1000000000</v>
      </c>
      <c r="CZ10" s="3">
        <v>1000000000</v>
      </c>
      <c r="DA10" s="3">
        <v>1000000000</v>
      </c>
      <c r="DB10" s="2">
        <v>250</v>
      </c>
      <c r="DC10" s="3">
        <v>1000000000</v>
      </c>
      <c r="DD10" s="3">
        <v>1000000000</v>
      </c>
      <c r="DE10" s="3">
        <v>6502</v>
      </c>
      <c r="DF10" s="2">
        <v>-656</v>
      </c>
      <c r="DG10" s="3">
        <v>6605</v>
      </c>
      <c r="DH10" s="3">
        <v>9393</v>
      </c>
      <c r="DI10" s="3">
        <v>9618</v>
      </c>
      <c r="DJ10" s="3">
        <v>5026</v>
      </c>
      <c r="DK10" s="3">
        <v>4710</v>
      </c>
      <c r="DL10" s="2">
        <v>-656</v>
      </c>
      <c r="DM10" s="2">
        <v>979</v>
      </c>
      <c r="DN10" s="2">
        <v>-190</v>
      </c>
      <c r="DO10" s="3">
        <v>1233</v>
      </c>
      <c r="DP10" s="3">
        <v>1387</v>
      </c>
      <c r="DQ10" s="3">
        <v>1392</v>
      </c>
      <c r="DR10" s="3">
        <v>1698</v>
      </c>
      <c r="DS10" s="3">
        <v>-1700</v>
      </c>
      <c r="DT10" s="2">
        <v>-190</v>
      </c>
      <c r="DU10" s="3">
        <v>2529</v>
      </c>
      <c r="DV10" s="2">
        <v>0</v>
      </c>
      <c r="DW10" s="3">
        <v>2683</v>
      </c>
      <c r="DX10" s="3">
        <v>2587</v>
      </c>
      <c r="DY10" s="3">
        <v>2592</v>
      </c>
      <c r="DZ10" s="3">
        <v>2998</v>
      </c>
      <c r="EA10" s="3">
        <v>2600</v>
      </c>
      <c r="EB10" s="2">
        <v>0</v>
      </c>
      <c r="EC10" s="3">
        <v>2424</v>
      </c>
      <c r="ED10" s="2">
        <v>0</v>
      </c>
      <c r="EE10" s="3">
        <v>2580</v>
      </c>
      <c r="EF10" s="3">
        <v>2424</v>
      </c>
      <c r="EG10" s="3">
        <v>2424</v>
      </c>
      <c r="EH10" s="3">
        <v>2424</v>
      </c>
      <c r="EI10" s="3">
        <v>2580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500</v>
      </c>
      <c r="EQ10" s="2">
        <v>0</v>
      </c>
      <c r="ER10" s="2">
        <v>0</v>
      </c>
      <c r="ES10" s="2">
        <v>105</v>
      </c>
      <c r="ET10" s="2">
        <v>0</v>
      </c>
      <c r="EU10" s="2">
        <v>103</v>
      </c>
      <c r="EV10" s="2">
        <v>164</v>
      </c>
      <c r="EW10" s="2">
        <v>168</v>
      </c>
      <c r="EX10" s="2">
        <v>75</v>
      </c>
      <c r="EY10" s="2">
        <v>20</v>
      </c>
      <c r="EZ10" s="2">
        <v>0</v>
      </c>
      <c r="FA10" s="3">
        <v>1550</v>
      </c>
      <c r="FB10" s="2">
        <v>190</v>
      </c>
      <c r="FC10" s="3">
        <v>1450</v>
      </c>
      <c r="FD10" s="3">
        <v>1200</v>
      </c>
      <c r="FE10" s="3">
        <v>1200</v>
      </c>
      <c r="FF10" s="3">
        <v>1300</v>
      </c>
      <c r="FG10" s="3">
        <v>4300</v>
      </c>
      <c r="FH10" s="2">
        <v>190</v>
      </c>
      <c r="FI10" s="3">
        <v>1250</v>
      </c>
      <c r="FJ10" s="2">
        <v>150</v>
      </c>
      <c r="FK10" s="3">
        <v>1450</v>
      </c>
      <c r="FL10" s="3">
        <v>1200</v>
      </c>
      <c r="FM10" s="3">
        <v>1200</v>
      </c>
      <c r="FN10" s="3">
        <v>1300</v>
      </c>
      <c r="FO10" s="3">
        <v>3200</v>
      </c>
      <c r="FP10" s="2">
        <v>150</v>
      </c>
      <c r="FQ10" s="2">
        <v>0</v>
      </c>
      <c r="FR10" s="2">
        <v>40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40</v>
      </c>
      <c r="FY10" s="2">
        <v>300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3">
        <v>1100</v>
      </c>
      <c r="GF10" s="2">
        <v>0</v>
      </c>
      <c r="GG10" s="2">
        <v>300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600</v>
      </c>
      <c r="GN10" s="2">
        <v>0</v>
      </c>
      <c r="GO10" s="3">
        <v>7772</v>
      </c>
      <c r="GP10" s="2">
        <v>-112</v>
      </c>
      <c r="GQ10" s="3">
        <v>7875</v>
      </c>
      <c r="GR10" s="3">
        <v>10482</v>
      </c>
      <c r="GS10" s="3">
        <v>10706</v>
      </c>
      <c r="GT10" s="3">
        <v>6841</v>
      </c>
      <c r="GU10" s="3">
        <v>7250</v>
      </c>
      <c r="GV10" s="2">
        <v>-112</v>
      </c>
    </row>
    <row r="29" spans="17:34" x14ac:dyDescent="0.2">
      <c r="S29" s="21" t="s">
        <v>228</v>
      </c>
      <c r="T29" s="21" t="s">
        <v>229</v>
      </c>
      <c r="U29" s="21" t="s">
        <v>228</v>
      </c>
      <c r="V29" s="21" t="s">
        <v>229</v>
      </c>
      <c r="W29" s="21" t="s">
        <v>228</v>
      </c>
      <c r="X29" s="21" t="s">
        <v>229</v>
      </c>
      <c r="Y29" s="21" t="s">
        <v>228</v>
      </c>
      <c r="Z29" s="21" t="s">
        <v>229</v>
      </c>
      <c r="AA29" s="21" t="s">
        <v>228</v>
      </c>
      <c r="AB29" s="21" t="s">
        <v>229</v>
      </c>
      <c r="AC29" s="21" t="s">
        <v>228</v>
      </c>
      <c r="AD29" s="21" t="s">
        <v>229</v>
      </c>
      <c r="AE29" s="21" t="s">
        <v>228</v>
      </c>
      <c r="AF29" s="21" t="s">
        <v>229</v>
      </c>
      <c r="AG29" s="21" t="s">
        <v>228</v>
      </c>
      <c r="AH29" s="21" t="s">
        <v>229</v>
      </c>
    </row>
    <row r="30" spans="17:34" x14ac:dyDescent="0.2">
      <c r="Q30" s="4" t="s">
        <v>213</v>
      </c>
      <c r="R30" s="5" t="s">
        <v>214</v>
      </c>
      <c r="S30" s="6">
        <f>((S2*AK2)+(S3*AK3)+(S4*AK4)+(S5*AK5)+(S6*AK6)+(S7*AK7)+(S8*AK8)+(S9*AK9)+(S10*AK10)+(S11*AK11)+ (S12*AK12)+(S13*AK13)+(S14*AK14)+(S15*AK15)+(S16*AK16)+(S17*AK17)+(S18*AK18)+(S19*AK19)+(S20*AK20)+(S21*AK21)+(S22*AK22)+(S23*AK23)+(S24*AK24)+(S25*AK25))/$Q$37</f>
        <v>67.444444444444443</v>
      </c>
      <c r="T30" s="6">
        <f>((T2*AL2)+(T3*AL3)+(T4*AL4)+(T5*AL5)+(T6*AL6)+(T7*AL7)+(T8*AL8)+(T9*AL9)+(T10*AL10)+(T11*AL11)+ (T12*AL12)+(T13*AL13)+(T14*AL14)+(T15*AL15)+(T16*AL16)+(T17*AL17)+(T18*AL18)+(T19*AL19)+(T20*AL20)+(T21*AL21)+(T22*AL22)+(T23*AL23)+(T24*AL24)+(T25*AL25))/$Q$37</f>
        <v>20.555555555555557</v>
      </c>
      <c r="U30" s="6">
        <f>((U2*AN2)+(U3*AN3)+(U4*AN4)+(U5*AN5)+(U6*AN6)+(U7*AN7)+(U8*AN8)+(U9*AN9)+(U10*AN10)+(U11*AN11)+ (U12*AN12)+(U13*AN13)+(U14*AN14)+(U15*AN15)+(U16*AN16)+(U17*AN17)+(U18*AN18)+(U19*AN19)+(U20*AN20)+(U21*AN21)+(U22*AN22)+(U23*AN23)+(U24*AN24)+(U25*AN25))/$Q$37</f>
        <v>0</v>
      </c>
      <c r="V30" s="6">
        <f>((V2*AO2)+(V3*AO3)+(V4*AO4)+(V5*AO5)+(V6*AO6)+(V7*AO7)+(V8*AO8)+(V9*AO9)+(V10*AO10)+(V11*AO11)+ (V12*AO12)+(V13*AO13)+(V14*AO14)+(V15*AO15)+(V16*AO16)+(V17*AO17)+(V18*AO18)+(V19*AO19)+(V20*AO20)+(V21*AO21)+(V22*AO22)+(V23*AO23)+(V24*AO24)+(V25*AO25))/$Q$37</f>
        <v>0</v>
      </c>
      <c r="W30" s="6">
        <f>((W2*AQ2)+(W3*AQ3)+(W4*AQ4)+(W5*AQ5)+(W6*AQ6)+(W7*AQ7)+(W8*AQ8)+(W9*AQ9)+(W10*AQ10)+(W11*AQ11)+ (W12*AQ12)+(W13*AQ13)+(W14*AQ14)+(W15*AQ15)+(W16*AQ16)+(W17*AQ17)+(W18*AQ18)+(W19*AQ19)+(W20*AQ20)+(W21*AQ21)+(W22*AQ22)+(W23*AQ23)+(W24*AQ24)+(W25*AQ25))/$Q$37</f>
        <v>90.555555555555557</v>
      </c>
      <c r="X30" s="6">
        <f>((X2*AR2)+(X3*AR3)+(X4*AR4)+(X5*AR5)+(X6*AR6)+(X7*AR7)+(X8*AR8)+(X9*AR9)+(X10*AR10)+(X11*AR11)+ (X12*AR12)+(X13*AR13)+(X14*AR14)+(X15*AR15)+(X16*AR16)+(X17*AR17)+(X18*AR18)+(X19*AR19)+(X20*AR20)+(X21*AR21)+(X22*AR22)+(X23*AR23)+(X24*AR24)+(X25*AR25))/$Q$37</f>
        <v>17.333333333333332</v>
      </c>
      <c r="Y30" s="6">
        <f>((Y2*AT2)+(Y3*AT3)+(Y4*AT4)+(Y5*AT5)+(Y6*AT6)+(Y7*AT7)+(Y8*AT8)+(Y9*AT9)+(Y10*AT10)+(Y11*AT11)+ (Y12*AT12)+(Y13*AT13)+(Y14*AT14)+(Y15*AT15)+(Y16*AT16)+(Y17*AT17)+(Y18*AT18)+(Y19*AT19)+(Y20*AT20)+(Y21*AT21)+(Y22*AT22)+(Y23*AT23)+(Y24*AT24)+(Y25*AT25))/$Q$37</f>
        <v>76.333333333333329</v>
      </c>
      <c r="Z30" s="6">
        <f>((Z2*AU2)+(Z3*AU3)+(Z4*AU4)+(Z5*AU5)+(Z6*AU6)+(Z7*AU7)+(Z8*AU8)+(Z9*AU9)+(Z10*AU10)+(Z11*AU11)+ (Z12*AU12)+(Z13*AU13)+(Z14*AU14)+(Z15*AU15)+(Z16*AU16)+(Z17*AU17)+(Z18*AU18)+(Z19*AU19)+(Z20*AU20)+(Z21*AU21)+(Z22*AU22)+(Z23*AU23)+(Z24*AU24)+(Z25*AU25))/$Q$37</f>
        <v>38.777777777777779</v>
      </c>
      <c r="AA30" s="6">
        <f>((AA2*AW2)+(AA3*AW3)+(AA4*AW4)+(AA5*AW5)+(AA6*AW6)+(AA7*AW7)+(AA8*AW8)+(AA9*AW9)+(AA10*AW10)+(AA11*AW11)+ (AA12*AW12)+(AA13*AW13)+(AA14*AW14)+(AA15*AW15)+(AA16*AW16)+(AA17*AW17)+(AA18*AW18)+(AA19*AW19)+(AA20*AW20)+(AA21*AW21)+(AA22*AW22)+(AA23*AW23)+(AA24*AW24)+(AA25*AW25))/$Q$37</f>
        <v>85</v>
      </c>
      <c r="AB30" s="6">
        <f>((AB2*AX2)+(AB3*AX3)+(AB4*AX4)+(AB5*AX5)+(AB6*AX6)+(AB7*AX7)+(AB8*AX8)+(AB9*AX9)+(AB10*AX10)+(AB11*AX11)+ (AB12*AX12)+(AB13*AX13)+(AB14*AX14)+(AB15*AX15)+(AB16*AX16)+(AB17*AX17)+(AB18*AX18)+(AB19*AX19)+(AB20*AX20)+(AB21*AX21)+(AB22*AX22)+(AB23*AX23)+(AB24*AX24)+(AB25*AX25))/$Q$37</f>
        <v>32.111111111111114</v>
      </c>
      <c r="AC30" s="6">
        <f>((AC2*AZ2)+(AC3*AZ3)+(AC4*AZ4)+(AC5*AZ5)+(AC6*AZ6)+(AC7*AZ7)+(AC8*AZ8)+(AC9*AZ9)+(AC10*AZ10)+(AC11*AZ11)+ (AC12*AZ12)+(AC13*AZ13)+(AC14*AZ14)+(AC15*AZ15)+(AC16*AZ16)+(AC17*AZ17)+(AC18*AZ18)+(AC19*AZ19)+(AC20*AZ20)+(AC21*AZ21)+(AC22*AZ22)+(AC23*AZ23)+(AC24*AZ24)+(AC25*AZ25))/$Q$37</f>
        <v>46.777777777777779</v>
      </c>
      <c r="AD30" s="6">
        <f>((AD2*BA2)+(AD3*BA3)+(AD4*BA4)+(AD5*BA5)+(AD6*BA6)+(AD7*BA7)+(AD8*BA8)+(AD9*BA9)+(AD10*BA10)+(AD11*BA11)+ (AD12*BA12)+(AD13*BA13)+(AD14*BA14)+(AD15*BA15)+(AD16*BA16)+(AD17*BA17)+(AD18*BA18)+(AD19*BA19)+(AD20*BA20)+(AD21*BA21)+(AD22*BA22)+(AD23*BA23)+(AD24*BA24)+(AD25*BA25))/$Q$37</f>
        <v>53.666666666666664</v>
      </c>
      <c r="AE30" s="6">
        <f>((AE2*BC2)+(AE3*BC3)+(AE4*BC4)+(AE5*BC5)+(AE6*BC6)+(AE7*BC7)+(AE8*BC8)+(AE9*BC9)+(AE10*BC10)+(AE11*BC11)+ (AE12*BC12)+(AE13*BC13)+(AE14*BC14)+(AE15*BC15)+(AE16*BC16)+(AE17*BC17)+(AE18*BC18)+(AE19*BC19)+(AE20*BC20)+(AE21*BC21)+(AE22*BC22)+(AE23*BC23)+(AE24*BC24)+(AE25*BC25))/$Q$37</f>
        <v>83.777777777777771</v>
      </c>
      <c r="AF30" s="6">
        <f>((AF2*BD2)+(AF3*BD3)+(AF4*BD4)+(AF5*BD5)+(AF6*BD6)+(AF7*BD7)+(AF8*BD8)+(AF9*BD9)+(AF10*BD10)+(AF11*BD11)+ (AF12*BD12)+(AF13*BD13)+(AF14*BD14)+(AF15*BD15)+(AF16*BD16)+(AF17*BD17)+(AF18*BD18)+(AF19*BD19)+(AF20*BD20)+(AF21*BD21)+(AF22*BD22)+(AF23*BD23)+(AF24*BD24)+(AF25*BD25))/$Q$37</f>
        <v>32</v>
      </c>
      <c r="AG30" s="6">
        <f>((AG2*BF2)+(AG3*BF3)+(AG4*BF4)+(AG5*BF5)+(AG6*BF6)+(AG7*BF7)+(AG8*BF8)+(AG9*BF9)+(AG10*BF10)+(AG11*BF11)+ (AG12*BF12)+(AG13*BF13)+(AG14*BF14)+(AG15*BF15)+(AG16*BF16)+(AG17*BF17)+(AG18*BF18)+(AG19*BF19)+(AG20*BF20)+(AG21*BF21)+(AG22*BF22)+(AG23*BF23)+(AG24*BF24)+(AG25*BF25))/$Q$37</f>
        <v>0</v>
      </c>
      <c r="AH30" s="7">
        <f>((AH2*BG2)+(AH3*BG3)+(AH4*BG4)+(AH5*BG5)+(AH6*BG6)+(AH7*BG7)+(AH8*BG8)+(AH9*BG9)+(AH10*BG10)+(AH11*BG11)+ (AH12*BG12)+(AH13*BG13)+(AH14*BG14)+(AH15*BG15)+(AH16*BG16)+(AH17*BG17)+(AH18*BG18)+(AH19*BG19)+(AH20*BG20)+(AH21*BG21)+(AH22*BG22)+(AH23*BG23)+(AH24*BG24)+(AH25*BG25))/$Q$37</f>
        <v>0</v>
      </c>
    </row>
    <row r="31" spans="17:34" x14ac:dyDescent="0.2">
      <c r="Q31" s="8"/>
      <c r="R31" s="9" t="s">
        <v>215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17:34" x14ac:dyDescent="0.2">
      <c r="Q32" s="8" t="s">
        <v>216</v>
      </c>
      <c r="R32" s="12"/>
      <c r="S32" s="10"/>
      <c r="T32" s="10"/>
      <c r="U32" s="10" t="e">
        <f>IF(U29-$R$11 &gt;0,(U29-$R$11)*-1,(U29-$R$11))</f>
        <v>#VALUE!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17:34" x14ac:dyDescent="0.2">
      <c r="Q33" s="8">
        <v>129</v>
      </c>
      <c r="R33" s="12">
        <f>$Q$33*0.625</f>
        <v>80.625</v>
      </c>
      <c r="S33" s="10">
        <f>IF(S30-$R$33&gt;0,(S30-$R$33)*$Q$35,0)</f>
        <v>0</v>
      </c>
      <c r="T33" s="10">
        <f>IF(T30-$R$34&gt;0,(T30-$R$34)*$Q$35,0)</f>
        <v>0</v>
      </c>
      <c r="U33" s="10">
        <f>IF(U30-$R$33&gt;0,(U30-$R$33)*$Q$35,0)</f>
        <v>0</v>
      </c>
      <c r="V33" s="10">
        <f>IF(V30-$R$34&gt;0,(V30-$R$34)*$Q$35,0)</f>
        <v>0</v>
      </c>
      <c r="W33" s="10">
        <f>IF(W30-$R$33&gt;0,(W30-$R$33)*$Q$35,0)</f>
        <v>-29.791666666666671</v>
      </c>
      <c r="X33" s="10">
        <f>IF(X30-$R$34&gt;0,(X30-$R$34)*$Q$35,0)</f>
        <v>0</v>
      </c>
      <c r="Y33" s="10">
        <f>IF(Y30-$R$33&gt;0,(Y30-$R$33)*$Q$35,0)</f>
        <v>0</v>
      </c>
      <c r="Z33" s="10">
        <f>IF(Z30-$R$34&gt;0,(Z30-$R$34)*$Q$35,0)</f>
        <v>0</v>
      </c>
      <c r="AA33" s="10">
        <f>IF(AA30-$R$33&gt;0,(AA30-$R$33)*$Q$35,0)</f>
        <v>-13.125</v>
      </c>
      <c r="AB33" s="10">
        <f>IF(AB30-$R$34&gt;0,(AB30-$R$34)*$Q$35,0)</f>
        <v>0</v>
      </c>
      <c r="AC33" s="10">
        <f>IF(AC30-$R$33&gt;0,(AC30-$R$33)*$Q$35,0)</f>
        <v>0</v>
      </c>
      <c r="AD33" s="10">
        <f>IF(AD30-$R$34&gt;0,(AD30-$R$34)*$Q$35,0)</f>
        <v>-15.874999999999993</v>
      </c>
      <c r="AE33" s="10">
        <f>IF(AE30-$R$33&gt;0,(AE30-$R$33)*$Q$35,0)</f>
        <v>-9.4583333333333144</v>
      </c>
      <c r="AF33" s="10">
        <f>IF(AF30-$R$34&gt;0,(AF30-$R$34)*$Q$35,0)</f>
        <v>0</v>
      </c>
      <c r="AG33" s="10">
        <f>IF(AG30-$R$33&gt;0,(AG30-$R$33)*$Q$35,0)</f>
        <v>0</v>
      </c>
      <c r="AH33" s="11">
        <f>IF(AH30-$R$34&gt;0,(AH30-$R$34)*$Q$35,0)</f>
        <v>0</v>
      </c>
    </row>
    <row r="34" spans="17:34" x14ac:dyDescent="0.2">
      <c r="Q34" s="8" t="s">
        <v>217</v>
      </c>
      <c r="R34" s="12">
        <f>$Q$33*0.375</f>
        <v>48.375</v>
      </c>
      <c r="S34" s="10">
        <f ca="1">INDIRECT("GO" &amp; ($Q$37+1))*(S33*0.01)</f>
        <v>0</v>
      </c>
      <c r="T34" s="10">
        <f ca="1">INDIRECT("GO" &amp; ($Q$37+1))*(T33*0.01)</f>
        <v>0</v>
      </c>
      <c r="U34" s="10">
        <f ca="1">INDIRECT("GP" &amp; ($Q$37+1))*(U33*0.01)</f>
        <v>0</v>
      </c>
      <c r="V34" s="10">
        <f ca="1">INDIRECT("GP" &amp; ($Q$37+1))*(V33*0.01)</f>
        <v>0</v>
      </c>
      <c r="W34" s="10">
        <f ca="1">INDIRECT("GQ" &amp; ($Q$37+1))*(W33*0.01)</f>
        <v>-2346.0937500000005</v>
      </c>
      <c r="X34" s="10">
        <f ca="1">INDIRECT("GQ" &amp; ($Q$37+1))*(X33*0.01)</f>
        <v>0</v>
      </c>
      <c r="Y34" s="10">
        <f ca="1">INDIRECT("GR" &amp; ($Q$37+1))*(Y33*0.01)</f>
        <v>0</v>
      </c>
      <c r="Z34" s="10">
        <f ca="1">INDIRECT("GR" &amp; ($Q$37+1))*(Z33*0.01)</f>
        <v>0</v>
      </c>
      <c r="AA34" s="10">
        <f ca="1">INDIRECT("GS" &amp; ($Q$37+1))*(AA33*0.01)</f>
        <v>-1405.1625000000001</v>
      </c>
      <c r="AB34" s="10">
        <f ca="1">INDIRECT("GS" &amp; ($Q$37+1))*(AB33*0.01)</f>
        <v>0</v>
      </c>
      <c r="AC34" s="10">
        <f ca="1">INDIRECT("GT" &amp; ($Q$37+1))*(AC33*0.01)</f>
        <v>0</v>
      </c>
      <c r="AD34" s="10">
        <f ca="1">INDIRECT("GT" &amp; ($Q$37+1))*(AD33*0.01)</f>
        <v>-1086.0087499999995</v>
      </c>
      <c r="AE34" s="10">
        <f ca="1">INDIRECT("GU" &amp; ($Q$37+1))*(AE33*0.01)</f>
        <v>-685.72916666666526</v>
      </c>
      <c r="AF34" s="10">
        <f ca="1">INDIRECT("GU" &amp; ($Q$37+1))*(AF33*0.01)</f>
        <v>0</v>
      </c>
      <c r="AG34" s="10">
        <f ca="1">INDIRECT("GV" &amp; ($Q$37+1))*(AG33*0.01)</f>
        <v>0</v>
      </c>
      <c r="AH34" s="11">
        <f ca="1">INDIRECT("GV" &amp; ($Q$37+1))*(AH33*0.01)</f>
        <v>0</v>
      </c>
    </row>
    <row r="35" spans="17:34" x14ac:dyDescent="0.2">
      <c r="Q35" s="8">
        <v>-3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</row>
    <row r="36" spans="17:34" x14ac:dyDescent="0.2">
      <c r="Q36" s="8" t="s">
        <v>218</v>
      </c>
      <c r="R36" s="12"/>
      <c r="S36" s="14" t="s">
        <v>219</v>
      </c>
      <c r="T36" s="14"/>
      <c r="U36" s="14" t="s">
        <v>220</v>
      </c>
      <c r="V36" s="14"/>
      <c r="W36" s="14" t="s">
        <v>221</v>
      </c>
      <c r="X36" s="14"/>
      <c r="Y36" s="14" t="s">
        <v>222</v>
      </c>
      <c r="Z36" s="14"/>
      <c r="AA36" s="14" t="s">
        <v>223</v>
      </c>
      <c r="AB36" s="14"/>
      <c r="AC36" s="14" t="s">
        <v>224</v>
      </c>
      <c r="AD36" s="14"/>
      <c r="AE36" s="14" t="s">
        <v>225</v>
      </c>
      <c r="AF36" s="14"/>
      <c r="AG36" s="14" t="s">
        <v>226</v>
      </c>
      <c r="AH36" s="15"/>
    </row>
    <row r="37" spans="17:34" x14ac:dyDescent="0.2">
      <c r="Q37" s="16">
        <v>9</v>
      </c>
      <c r="R37" s="17" t="s">
        <v>227</v>
      </c>
      <c r="S37" s="18">
        <f ca="1">INDIRECT("GO" &amp; ($Q$37+1))+S34+T34</f>
        <v>7772</v>
      </c>
      <c r="T37" s="19"/>
      <c r="U37" s="18">
        <f ca="1">INDIRECT("GP" &amp; ($Q$37+1))+U34+V34</f>
        <v>-112</v>
      </c>
      <c r="V37" s="19"/>
      <c r="W37" s="18">
        <f ca="1">INDIRECT("GQ" &amp; ($Q$37+1))+W34+X34</f>
        <v>5528.90625</v>
      </c>
      <c r="X37" s="19"/>
      <c r="Y37" s="18">
        <f ca="1">INDIRECT("GR" &amp; ($Q$37+1))+Y34+Z34</f>
        <v>10482</v>
      </c>
      <c r="Z37" s="19"/>
      <c r="AA37" s="18">
        <f ca="1">INDIRECT("GS" &amp; ($Q$37+1))+AA34+AB34</f>
        <v>9300.8374999999996</v>
      </c>
      <c r="AB37" s="19"/>
      <c r="AC37" s="18">
        <f ca="1">INDIRECT("GT" &amp; ($Q$37+1))+AC34+AD34</f>
        <v>5754.9912500000009</v>
      </c>
      <c r="AD37" s="19"/>
      <c r="AE37" s="18">
        <f ca="1">INDIRECT("GU" &amp; ($Q$37+1))+AE34+AF34</f>
        <v>6564.2708333333348</v>
      </c>
      <c r="AF37" s="19"/>
      <c r="AG37" s="18">
        <f ca="1">INDIRECT("GV" &amp; ($Q$37+1))+AG34+AH34</f>
        <v>-112</v>
      </c>
      <c r="AH37" s="20"/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WB3 Fishbanks 11-18-17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Lindoo Ph.D.</dc:creator>
  <cp:lastModifiedBy>Utilizador do Microsoft Office</cp:lastModifiedBy>
  <dcterms:created xsi:type="dcterms:W3CDTF">2017-11-18T14:24:24Z</dcterms:created>
  <dcterms:modified xsi:type="dcterms:W3CDTF">2017-11-21T02:45:09Z</dcterms:modified>
</cp:coreProperties>
</file>