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16500" yWindow="1960" windowWidth="33600" windowHeight="180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  <c r="C59" i="1"/>
  <c r="C63" i="1"/>
  <c r="D43" i="1"/>
  <c r="D47" i="1"/>
  <c r="D52" i="1"/>
  <c r="E43" i="1"/>
  <c r="E47" i="1"/>
  <c r="C43" i="1"/>
  <c r="C47" i="1"/>
  <c r="C31" i="1"/>
  <c r="C24" i="1"/>
  <c r="C36" i="1"/>
  <c r="E17" i="1"/>
  <c r="E18" i="1"/>
  <c r="C17" i="1"/>
  <c r="C18" i="1"/>
  <c r="D17" i="1"/>
  <c r="D18" i="1"/>
  <c r="C53" i="1"/>
  <c r="C52" i="1"/>
  <c r="E53" i="1"/>
  <c r="E52" i="1"/>
  <c r="D53" i="1"/>
</calcChain>
</file>

<file path=xl/sharedStrings.xml><?xml version="1.0" encoding="utf-8"?>
<sst xmlns="http://schemas.openxmlformats.org/spreadsheetml/2006/main" count="47" uniqueCount="45">
  <si>
    <t>Inventories</t>
  </si>
  <si>
    <t xml:space="preserve">Add: </t>
  </si>
  <si>
    <t>Current defrred income taxes</t>
  </si>
  <si>
    <t>Other current Assets</t>
  </si>
  <si>
    <t>Property plant and equipment, net</t>
  </si>
  <si>
    <t>Goodwill</t>
  </si>
  <si>
    <t>Intangibles</t>
  </si>
  <si>
    <t>Non current deferred income taxes</t>
  </si>
  <si>
    <t>Less:</t>
  </si>
  <si>
    <t>Accounta payable</t>
  </si>
  <si>
    <t>Other current liabilities</t>
  </si>
  <si>
    <t>Invested capital with goodwill</t>
  </si>
  <si>
    <t>Invested capital without good will</t>
  </si>
  <si>
    <t>Risk free Assumption</t>
  </si>
  <si>
    <t>Fundamental beta</t>
  </si>
  <si>
    <t>Estimated equity risk premium</t>
  </si>
  <si>
    <t>Cost of equity</t>
  </si>
  <si>
    <t>After tax cost of debr</t>
  </si>
  <si>
    <t>Risk free rate assumption</t>
  </si>
  <si>
    <t>Synthetic credit spread</t>
  </si>
  <si>
    <t>Cost of debt assumption</t>
  </si>
  <si>
    <t>Cash tax rate assumption</t>
  </si>
  <si>
    <t>After tax cost of debt assumption</t>
  </si>
  <si>
    <t>Cost of capital</t>
  </si>
  <si>
    <t>Weight of equity</t>
  </si>
  <si>
    <t>Weight of debt</t>
  </si>
  <si>
    <t>Invested capital</t>
  </si>
  <si>
    <t>Earnings before interest</t>
  </si>
  <si>
    <t>Operating income</t>
  </si>
  <si>
    <t>Add: Amortization</t>
  </si>
  <si>
    <t>Add: Non cash operating items</t>
  </si>
  <si>
    <t>Less: minority interest</t>
  </si>
  <si>
    <t>Invested capital, with goodwill</t>
  </si>
  <si>
    <t>invested capital, without goodwill</t>
  </si>
  <si>
    <t>Return on invested capital, with goodwill</t>
  </si>
  <si>
    <t>Return on invested capital, without goodwill</t>
  </si>
  <si>
    <t>Contribution margin</t>
  </si>
  <si>
    <t>Sales</t>
  </si>
  <si>
    <t>Cost of sales and services</t>
  </si>
  <si>
    <t>DOL =</t>
  </si>
  <si>
    <t>ACC-501 - SLP5</t>
  </si>
  <si>
    <t>Receivables</t>
  </si>
  <si>
    <t>Less: adjusted taxes (31.6%)</t>
  </si>
  <si>
    <t>Contribution Margin</t>
  </si>
  <si>
    <t>Operating Profit Margin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</si>
</sst>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" fontId="1" fillId="0" borderId="0" xfId="0" applyNumberFormat="1" applyFont="1"/>
    <xf numFmtId="0" fontId="1" fillId="2" borderId="0" xfId="0" applyFont="1" applyFill="1"/>
    <xf numFmtId="0" fontId="2" fillId="3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B15" workbookViewId="0">
      <selection activeCell="B61" sqref="B61"/>
    </sheetView>
  </sheetViews>
  <sheetFormatPr baseColWidth="10" defaultColWidth="8.83203125" defaultRowHeight="13" x14ac:dyDescent="0"/>
  <cols>
    <col min="1" max="1" width="8.83203125" style="1"/>
    <col min="2" max="2" width="38.5" style="1" customWidth="1"/>
    <col min="3" max="3" width="14.33203125" style="1" bestFit="1" customWidth="1"/>
    <col min="4" max="16384" width="8.83203125" style="1"/>
  </cols>
  <sheetData>
    <row r="1" spans="1:6">
      <c r="A1" s="6" t="s">
        <v>40</v>
      </c>
      <c r="B1" s="6"/>
    </row>
    <row r="2" spans="1:6">
      <c r="B2" s="10" t="s">
        <v>26</v>
      </c>
      <c r="C2" s="10"/>
      <c r="D2" s="10"/>
      <c r="E2" s="10"/>
      <c r="F2" s="10"/>
    </row>
    <row r="3" spans="1:6">
      <c r="C3" s="4">
        <v>2010</v>
      </c>
      <c r="D3" s="4">
        <v>2011</v>
      </c>
      <c r="E3" s="4">
        <v>2012</v>
      </c>
      <c r="F3" s="4"/>
    </row>
    <row r="4" spans="1:6">
      <c r="B4" s="1" t="s">
        <v>0</v>
      </c>
      <c r="C4" s="1">
        <v>363</v>
      </c>
      <c r="D4" s="1">
        <v>336</v>
      </c>
      <c r="E4" s="1">
        <v>381</v>
      </c>
    </row>
    <row r="5" spans="1:6">
      <c r="B5" s="1" t="s">
        <v>1</v>
      </c>
    </row>
    <row r="6" spans="1:6">
      <c r="B6" s="1" t="s">
        <v>41</v>
      </c>
      <c r="C6" s="1">
        <v>4414</v>
      </c>
      <c r="D6" s="1">
        <v>4526</v>
      </c>
      <c r="E6" s="1">
        <v>4543</v>
      </c>
    </row>
    <row r="7" spans="1:6">
      <c r="B7" s="1" t="s">
        <v>2</v>
      </c>
      <c r="C7" s="1">
        <v>266</v>
      </c>
      <c r="D7" s="1">
        <v>221</v>
      </c>
      <c r="E7" s="1">
        <v>96</v>
      </c>
    </row>
    <row r="8" spans="1:6">
      <c r="B8" s="1" t="s">
        <v>3</v>
      </c>
      <c r="C8" s="1">
        <v>141</v>
      </c>
      <c r="D8" s="1">
        <v>226</v>
      </c>
      <c r="E8" s="1">
        <v>182</v>
      </c>
    </row>
    <row r="9" spans="1:6">
      <c r="B9" s="1" t="s">
        <v>4</v>
      </c>
      <c r="C9" s="1">
        <v>2003</v>
      </c>
      <c r="D9" s="1">
        <v>2006</v>
      </c>
      <c r="E9" s="1">
        <v>1986</v>
      </c>
    </row>
    <row r="10" spans="1:6">
      <c r="B10" s="1" t="s">
        <v>5</v>
      </c>
      <c r="C10" s="1">
        <v>12045</v>
      </c>
      <c r="D10" s="1">
        <v>12544</v>
      </c>
      <c r="E10" s="1">
        <v>12756</v>
      </c>
    </row>
    <row r="11" spans="1:6">
      <c r="B11" s="1" t="s">
        <v>6</v>
      </c>
      <c r="C11" s="1">
        <v>0</v>
      </c>
      <c r="D11" s="1">
        <v>0</v>
      </c>
      <c r="E11" s="1">
        <v>371</v>
      </c>
    </row>
    <row r="12" spans="1:6">
      <c r="B12" s="1" t="s">
        <v>7</v>
      </c>
      <c r="C12" s="1">
        <v>106</v>
      </c>
      <c r="D12" s="1">
        <v>657</v>
      </c>
      <c r="E12" s="1">
        <v>1367</v>
      </c>
    </row>
    <row r="13" spans="1:6">
      <c r="B13" s="1" t="s">
        <v>8</v>
      </c>
    </row>
    <row r="14" spans="1:6">
      <c r="B14" s="1" t="s">
        <v>9</v>
      </c>
      <c r="C14" s="1">
        <v>1538</v>
      </c>
      <c r="D14" s="1">
        <v>1507</v>
      </c>
      <c r="E14" s="1">
        <v>1348</v>
      </c>
    </row>
    <row r="15" spans="1:6">
      <c r="B15" s="1" t="s">
        <v>10</v>
      </c>
      <c r="C15" s="1">
        <v>4422</v>
      </c>
      <c r="D15" s="1">
        <v>4623</v>
      </c>
      <c r="E15" s="1">
        <v>4554</v>
      </c>
    </row>
    <row r="17" spans="2:5">
      <c r="B17" s="1" t="s">
        <v>11</v>
      </c>
      <c r="C17" s="1">
        <f>C4+C6+C7+C8+C9+C10+C11+C12-C14-C15</f>
        <v>13378</v>
      </c>
      <c r="D17" s="1">
        <f>D4+D6+D7+D8+D9+D10+D11+D12-D14-D15</f>
        <v>14386</v>
      </c>
      <c r="E17" s="1">
        <f>E4+E6+E7+E8+E9+E10+E11+E12-E14-E15</f>
        <v>15780</v>
      </c>
    </row>
    <row r="18" spans="2:5">
      <c r="B18" s="1" t="s">
        <v>12</v>
      </c>
      <c r="C18" s="1">
        <f>C17-C10</f>
        <v>1333</v>
      </c>
      <c r="D18" s="1">
        <f>D17-D10</f>
        <v>1842</v>
      </c>
      <c r="E18" s="1">
        <f>E17-E10</f>
        <v>3024</v>
      </c>
    </row>
    <row r="20" spans="2:5">
      <c r="B20" s="11" t="s">
        <v>23</v>
      </c>
      <c r="C20" s="11"/>
    </row>
    <row r="21" spans="2:5">
      <c r="B21" s="1" t="s">
        <v>13</v>
      </c>
      <c r="C21" s="2">
        <v>4.2999999999999997E-2</v>
      </c>
    </row>
    <row r="22" spans="2:5">
      <c r="B22" s="1" t="s">
        <v>14</v>
      </c>
      <c r="C22" s="1">
        <v>1</v>
      </c>
    </row>
    <row r="23" spans="2:5">
      <c r="B23" s="1" t="s">
        <v>15</v>
      </c>
      <c r="C23" s="2">
        <v>6.5000000000000002E-2</v>
      </c>
    </row>
    <row r="24" spans="2:5">
      <c r="B24" s="1" t="s">
        <v>16</v>
      </c>
      <c r="C24" s="2">
        <f>C21+C22*C23</f>
        <v>0.108</v>
      </c>
    </row>
    <row r="26" spans="2:5">
      <c r="B26" s="1" t="s">
        <v>17</v>
      </c>
    </row>
    <row r="27" spans="2:5">
      <c r="B27" s="1" t="s">
        <v>18</v>
      </c>
      <c r="C27" s="2">
        <v>4.2999999999999997E-2</v>
      </c>
    </row>
    <row r="28" spans="2:5">
      <c r="B28" s="1" t="s">
        <v>19</v>
      </c>
      <c r="C28" s="2">
        <v>1.4500000000000001E-2</v>
      </c>
    </row>
    <row r="29" spans="2:5">
      <c r="B29" s="1" t="s">
        <v>20</v>
      </c>
      <c r="C29" s="2">
        <v>5.8000000000000003E-2</v>
      </c>
    </row>
    <row r="30" spans="2:5">
      <c r="B30" s="1" t="s">
        <v>21</v>
      </c>
      <c r="C30" s="2">
        <v>0.316</v>
      </c>
    </row>
    <row r="31" spans="2:5">
      <c r="B31" s="1" t="s">
        <v>22</v>
      </c>
      <c r="C31" s="2">
        <f>C29*(1-C30)</f>
        <v>3.9671999999999999E-2</v>
      </c>
    </row>
    <row r="33" spans="2:5">
      <c r="B33" s="1" t="s">
        <v>24</v>
      </c>
      <c r="C33" s="2">
        <v>0.84699999999999998</v>
      </c>
    </row>
    <row r="34" spans="2:5">
      <c r="B34" s="1" t="s">
        <v>25</v>
      </c>
      <c r="C34" s="2">
        <v>0.153</v>
      </c>
    </row>
    <row r="36" spans="2:5">
      <c r="B36" s="8" t="s">
        <v>23</v>
      </c>
      <c r="C36" s="3">
        <f>C24*C33+C31*C34</f>
        <v>9.7545816000000007E-2</v>
      </c>
    </row>
    <row r="37" spans="2:5">
      <c r="C37" s="3"/>
    </row>
    <row r="38" spans="2:5">
      <c r="C38" s="3"/>
    </row>
    <row r="39" spans="2:5">
      <c r="C39" s="3"/>
    </row>
    <row r="40" spans="2:5">
      <c r="C40" s="1">
        <v>2010</v>
      </c>
      <c r="D40" s="1">
        <v>2011</v>
      </c>
      <c r="E40" s="1">
        <v>2012</v>
      </c>
    </row>
    <row r="41" spans="2:5">
      <c r="B41" s="7" t="s">
        <v>27</v>
      </c>
    </row>
    <row r="42" spans="2:5">
      <c r="B42" s="1" t="s">
        <v>28</v>
      </c>
      <c r="C42" s="5">
        <v>2607</v>
      </c>
      <c r="D42" s="5">
        <v>2857</v>
      </c>
      <c r="E42" s="5">
        <v>2989</v>
      </c>
    </row>
    <row r="43" spans="2:5">
      <c r="B43" s="1" t="s">
        <v>42</v>
      </c>
      <c r="C43" s="5">
        <f>C42*31.6%</f>
        <v>823.81200000000001</v>
      </c>
      <c r="D43" s="5">
        <f>D42*31.6%</f>
        <v>902.81200000000001</v>
      </c>
      <c r="E43" s="5">
        <f>E42*31.6%</f>
        <v>944.524</v>
      </c>
    </row>
    <row r="44" spans="2:5">
      <c r="B44" s="1" t="s">
        <v>29</v>
      </c>
      <c r="C44" s="5">
        <v>0</v>
      </c>
      <c r="D44" s="5">
        <v>0</v>
      </c>
      <c r="E44" s="5">
        <v>0</v>
      </c>
    </row>
    <row r="45" spans="2:5">
      <c r="B45" s="1" t="s">
        <v>30</v>
      </c>
      <c r="C45" s="5">
        <v>-1479</v>
      </c>
      <c r="D45" s="5">
        <v>149</v>
      </c>
      <c r="E45" s="5">
        <v>151</v>
      </c>
    </row>
    <row r="46" spans="2:5">
      <c r="B46" s="1" t="s">
        <v>31</v>
      </c>
      <c r="C46" s="5">
        <v>39</v>
      </c>
      <c r="D46" s="5">
        <v>30</v>
      </c>
      <c r="E46" s="5">
        <v>12</v>
      </c>
    </row>
    <row r="47" spans="2:5">
      <c r="B47" s="1" t="s">
        <v>27</v>
      </c>
      <c r="C47" s="5">
        <f>C42-C43+C44+C45-C46</f>
        <v>265.1880000000001</v>
      </c>
      <c r="D47" s="5">
        <f>D42-D43+D44+D45-D46</f>
        <v>2073.1880000000001</v>
      </c>
      <c r="E47" s="5">
        <f>E42-E43+E44+E45-E46</f>
        <v>2183.4760000000001</v>
      </c>
    </row>
    <row r="49" spans="2:5">
      <c r="B49" s="1" t="s">
        <v>32</v>
      </c>
      <c r="C49" s="1">
        <v>13378</v>
      </c>
      <c r="D49" s="1">
        <v>14386</v>
      </c>
      <c r="E49" s="1">
        <v>15780</v>
      </c>
    </row>
    <row r="50" spans="2:5">
      <c r="B50" s="1" t="s">
        <v>33</v>
      </c>
      <c r="C50" s="1">
        <v>1333</v>
      </c>
      <c r="D50" s="1">
        <v>1842</v>
      </c>
      <c r="E50" s="1">
        <v>3024</v>
      </c>
    </row>
    <row r="52" spans="2:5">
      <c r="B52" s="1" t="s">
        <v>34</v>
      </c>
      <c r="C52" s="2">
        <f>C47/C49</f>
        <v>1.9822693975183145E-2</v>
      </c>
      <c r="D52" s="2">
        <f>D47/D49</f>
        <v>0.144111497289031</v>
      </c>
      <c r="E52" s="2">
        <f>E47/E49</f>
        <v>0.13836983523447402</v>
      </c>
    </row>
    <row r="53" spans="2:5">
      <c r="B53" s="1" t="s">
        <v>35</v>
      </c>
      <c r="C53" s="2">
        <f>C47/C50</f>
        <v>0.19894073518379601</v>
      </c>
      <c r="D53" s="2">
        <f>D47/D50</f>
        <v>1.1255092290988058</v>
      </c>
      <c r="E53" s="2">
        <f>E47/E50</f>
        <v>0.72204894179894186</v>
      </c>
    </row>
    <row r="56" spans="2:5">
      <c r="B56" s="12" t="s">
        <v>43</v>
      </c>
      <c r="C56" s="12"/>
    </row>
    <row r="57" spans="2:5">
      <c r="B57" s="1" t="s">
        <v>37</v>
      </c>
      <c r="C57" s="1">
        <v>24414</v>
      </c>
    </row>
    <row r="58" spans="2:5">
      <c r="B58" s="1" t="s">
        <v>38</v>
      </c>
      <c r="C58" s="1">
        <f>15712+3380</f>
        <v>19092</v>
      </c>
    </row>
    <row r="59" spans="2:5">
      <c r="B59" s="1" t="s">
        <v>36</v>
      </c>
      <c r="C59" s="1">
        <f>C57-C58</f>
        <v>5322</v>
      </c>
    </row>
    <row r="61" spans="2:5">
      <c r="B61" s="8" t="s">
        <v>44</v>
      </c>
      <c r="C61" s="1">
        <v>2989</v>
      </c>
    </row>
    <row r="63" spans="2:5">
      <c r="B63" s="8" t="s">
        <v>39</v>
      </c>
      <c r="C63" s="9">
        <f>C59/C61</f>
        <v>1.7805286048845768</v>
      </c>
    </row>
  </sheetData>
  <mergeCells count="3">
    <mergeCell ref="B2:F2"/>
    <mergeCell ref="B20:C20"/>
    <mergeCell ref="B56:C5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Measurements</dc:title>
  <dc:subject>ACC-501 - SLP-5</dc:subject>
  <dc:creator>Arthur Marshall</dc:creator>
  <cp:keywords/>
  <dc:description/>
  <cp:lastModifiedBy>Arthur Marshall</cp:lastModifiedBy>
  <dcterms:created xsi:type="dcterms:W3CDTF">2013-10-15T08:40:04Z</dcterms:created>
  <dcterms:modified xsi:type="dcterms:W3CDTF">2013-10-15T21:04:39Z</dcterms:modified>
  <cp:category/>
</cp:coreProperties>
</file>