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6"/>
  </bookViews>
  <sheets>
    <sheet name="Income Statment" sheetId="1" r:id="rId1"/>
    <sheet name="Balance Sheet" sheetId="2" r:id="rId2"/>
    <sheet name="Exhibit 3" sheetId="3" r:id="rId3"/>
    <sheet name="Exhibit 4" sheetId="4" r:id="rId4"/>
    <sheet name="Exhibit 5" sheetId="5" r:id="rId5"/>
    <sheet name="Exhibit 6" sheetId="6" r:id="rId6"/>
    <sheet name="Work Sheet" sheetId="7" r:id="rId7"/>
  </sheets>
  <definedNames>
    <definedName name="_xlnm.Print_Titles" localSheetId="5">'Exhibit 6'!$3:$5</definedName>
  </definedNames>
  <calcPr fullCalcOnLoad="1"/>
</workbook>
</file>

<file path=xl/sharedStrings.xml><?xml version="1.0" encoding="utf-8"?>
<sst xmlns="http://schemas.openxmlformats.org/spreadsheetml/2006/main" count="252" uniqueCount="188">
  <si>
    <t>Transaction Income</t>
  </si>
  <si>
    <t>Net Interest</t>
  </si>
  <si>
    <t>Other</t>
  </si>
  <si>
    <t>Total Net Revenues</t>
  </si>
  <si>
    <t>Employee Compensation</t>
  </si>
  <si>
    <t>Commissions and Clearance</t>
  </si>
  <si>
    <t>Communications</t>
  </si>
  <si>
    <t>Occupancy and Equipment Cost</t>
  </si>
  <si>
    <t>Advertising and Promotion</t>
  </si>
  <si>
    <t>Provision for Losses</t>
  </si>
  <si>
    <t>Amortization of Goodwill</t>
  </si>
  <si>
    <t>Total Expenses Excluding Interest</t>
  </si>
  <si>
    <t>Income Before Income Taxes</t>
  </si>
  <si>
    <t>Taxes</t>
  </si>
  <si>
    <t>Net Income</t>
  </si>
  <si>
    <t>EPS</t>
  </si>
  <si>
    <t>Shares Outstanding</t>
  </si>
  <si>
    <t>ASSETS</t>
  </si>
  <si>
    <t>Goodwill</t>
  </si>
  <si>
    <t>Equity Investments</t>
  </si>
  <si>
    <t>Other Investments</t>
  </si>
  <si>
    <t>Deferred Income Taxes</t>
  </si>
  <si>
    <t>Other Assets</t>
  </si>
  <si>
    <t>Total Assets</t>
  </si>
  <si>
    <t>Liabilities:</t>
  </si>
  <si>
    <t>Accounts Payable and Accrued Liabilities</t>
  </si>
  <si>
    <t>Notes Payable to Bank</t>
  </si>
  <si>
    <t>Income Taxes Payable</t>
  </si>
  <si>
    <t>Total Liabilities</t>
  </si>
  <si>
    <t>Class A Common Stock</t>
  </si>
  <si>
    <t>Class B Common Stock</t>
  </si>
  <si>
    <t>Additional Paid in Capital</t>
  </si>
  <si>
    <t>Retained Earnings</t>
  </si>
  <si>
    <t>Annualized Yield to Maturity</t>
  </si>
  <si>
    <t>3-Month T-Bills</t>
  </si>
  <si>
    <t>1-Year Bonds</t>
  </si>
  <si>
    <t>5-Year Bonds</t>
  </si>
  <si>
    <t>10-Year Bonds</t>
  </si>
  <si>
    <t>20-Year Bonds</t>
  </si>
  <si>
    <t>30-Year Bonds</t>
  </si>
  <si>
    <t>Average Annual Return</t>
  </si>
  <si>
    <t>Standard Deviation</t>
  </si>
  <si>
    <t>T-Bills</t>
  </si>
  <si>
    <t>Current</t>
  </si>
  <si>
    <t>NA</t>
  </si>
  <si>
    <t>Date</t>
  </si>
  <si>
    <t xml:space="preserve"> Shares </t>
  </si>
  <si>
    <t xml:space="preserve"> Stock Split </t>
  </si>
  <si>
    <t>3 for 2</t>
  </si>
  <si>
    <t>2 for 1</t>
  </si>
  <si>
    <t>Quick &amp; Reilly</t>
  </si>
  <si>
    <t>Waterhouse Investor Services</t>
  </si>
  <si>
    <t>5 for 4</t>
  </si>
  <si>
    <t>Net Revenues</t>
  </si>
  <si>
    <t>Expenses Excluding Interest</t>
  </si>
  <si>
    <t>Source:    Ameritrade Annual Report, 1997.</t>
  </si>
  <si>
    <r>
      <t xml:space="preserve">Exhibit 1 </t>
    </r>
    <r>
      <rPr>
        <sz val="10"/>
        <rFont val="Palatino"/>
        <family val="1"/>
      </rPr>
      <t xml:space="preserve">       Consolidated Annual Income Statements for the Fiscal Year Ending in September</t>
    </r>
  </si>
  <si>
    <t>Stockholders' Equity:</t>
  </si>
  <si>
    <t>LIABILITIES AND STOCKHOLDERS' EQUITY</t>
  </si>
  <si>
    <t>Payable to Customers and Correspondents</t>
  </si>
  <si>
    <t>Payable to Brokers, Dealers, and Clearing Organizations</t>
  </si>
  <si>
    <t>Cash and Cash Equivalents</t>
  </si>
  <si>
    <t>Cash and Investments Segregated in Compliance with Federal Regulations</t>
  </si>
  <si>
    <t>Receivable from Brokers, Dealers, and Clearing Organizations</t>
  </si>
  <si>
    <t>Receivable from Customers and Correspondents</t>
  </si>
  <si>
    <t>Furniture, Equipment, and Leasehold Improvements</t>
  </si>
  <si>
    <t>--</t>
  </si>
  <si>
    <r>
      <t>Exhibit 2</t>
    </r>
    <r>
      <rPr>
        <sz val="10"/>
        <rFont val="Palatino"/>
        <family val="1"/>
      </rPr>
      <t xml:space="preserve">        Consolidated Annual Balance Sheets for the Fiscal Year Ending in September</t>
    </r>
  </si>
  <si>
    <t>Total Liabilities and Stockholders' Equity</t>
  </si>
  <si>
    <r>
      <t>Intermediate Bonds</t>
    </r>
    <r>
      <rPr>
        <vertAlign val="superscript"/>
        <sz val="10"/>
        <rFont val="Helvetica"/>
        <family val="2"/>
      </rPr>
      <t>a</t>
    </r>
  </si>
  <si>
    <r>
      <t>Long-term Bonds</t>
    </r>
    <r>
      <rPr>
        <vertAlign val="superscript"/>
        <sz val="10"/>
        <rFont val="Helvetica"/>
        <family val="2"/>
      </rPr>
      <t>b</t>
    </r>
  </si>
  <si>
    <r>
      <t>Large Company Stocks</t>
    </r>
    <r>
      <rPr>
        <vertAlign val="superscript"/>
        <sz val="10"/>
        <rFont val="Helvetica"/>
        <family val="2"/>
      </rPr>
      <t>c</t>
    </r>
  </si>
  <si>
    <r>
      <t>Small Company Stocks</t>
    </r>
    <r>
      <rPr>
        <vertAlign val="superscript"/>
        <sz val="10"/>
        <rFont val="Helvetica"/>
        <family val="2"/>
      </rPr>
      <t>d</t>
    </r>
  </si>
  <si>
    <t>Historic Average Total Annual Returns on U.S. Government Securities and Common Stocks (1929-1996)</t>
  </si>
  <si>
    <t>Historic Average Total Annual Returns on U.S. Government Securities and Common Stocks (1950-1996)</t>
  </si>
  <si>
    <t>Prevailing Yields on U.S. Government Securities (August 31, 1997)</t>
  </si>
  <si>
    <r>
      <t xml:space="preserve">Exhibit 3 </t>
    </r>
    <r>
      <rPr>
        <sz val="10"/>
        <rFont val="Palatino"/>
        <family val="1"/>
      </rPr>
      <t xml:space="preserve">       Capital Market Return Data (Historical and Current)</t>
    </r>
  </si>
  <si>
    <r>
      <t xml:space="preserve">Sources:    Yields are from Datastream, historical data are from Ibbotson Associates, </t>
    </r>
    <r>
      <rPr>
        <i/>
        <sz val="9"/>
        <rFont val="Helvetica"/>
        <family val="2"/>
      </rPr>
      <t>SBBI 2000 Yearbook</t>
    </r>
    <r>
      <rPr>
        <sz val="9"/>
        <rFont val="Helvetica"/>
        <family val="2"/>
      </rPr>
      <t>.</t>
    </r>
  </si>
  <si>
    <r>
      <t>d</t>
    </r>
    <r>
      <rPr>
        <sz val="9"/>
        <rFont val="Helvetica"/>
        <family val="2"/>
      </rPr>
      <t>A subset of small cap stocks traded on the NYSE (1926-1981); Dimensional Fund Advisor's Small Company Fund (1982-1997).</t>
    </r>
  </si>
  <si>
    <r>
      <t>c</t>
    </r>
    <r>
      <rPr>
        <sz val="9"/>
        <rFont val="Helvetica"/>
        <family val="2"/>
      </rPr>
      <t>Standard &amp; Poor's 500 Stock Price Index.</t>
    </r>
  </si>
  <si>
    <r>
      <t>b</t>
    </r>
    <r>
      <rPr>
        <sz val="9"/>
        <rFont val="Helvetica"/>
        <family val="2"/>
      </rPr>
      <t>Portfolio of U.S. Government bonds with maturity near 20 years.</t>
    </r>
  </si>
  <si>
    <r>
      <t>a</t>
    </r>
    <r>
      <rPr>
        <sz val="9"/>
        <rFont val="Helvetica"/>
        <family val="2"/>
      </rPr>
      <t>Portfolio of U.S. Government bonds with maturity near 5 years.</t>
    </r>
  </si>
  <si>
    <r>
      <t xml:space="preserve">Charles Schwab Corp </t>
    </r>
    <r>
      <rPr>
        <i/>
        <sz val="10"/>
        <rFont val="Helvetica"/>
        <family val="2"/>
      </rPr>
      <t>(Discount Brokerage)</t>
    </r>
  </si>
  <si>
    <r>
      <t xml:space="preserve">E*Trade </t>
    </r>
    <r>
      <rPr>
        <i/>
        <sz val="10"/>
        <rFont val="Helvetica"/>
        <family val="2"/>
      </rPr>
      <t>(Discount Brokerage)</t>
    </r>
  </si>
  <si>
    <r>
      <t xml:space="preserve">Quick &amp; Reilly Group </t>
    </r>
    <r>
      <rPr>
        <i/>
        <sz val="10"/>
        <rFont val="Helvetica"/>
        <family val="2"/>
      </rPr>
      <t>(Discount Brokerage)</t>
    </r>
  </si>
  <si>
    <r>
      <t>Waterhouse Investor Srvcs</t>
    </r>
    <r>
      <rPr>
        <i/>
        <sz val="10"/>
        <rFont val="Helvetica"/>
        <family val="2"/>
      </rPr>
      <t xml:space="preserve"> (Discount Brokerage)</t>
    </r>
  </si>
  <si>
    <t>Average
1992-1996</t>
  </si>
  <si>
    <r>
      <t>0.70</t>
    </r>
    <r>
      <rPr>
        <vertAlign val="superscript"/>
        <sz val="10"/>
        <rFont val="Helvetica"/>
        <family val="2"/>
      </rPr>
      <t>c</t>
    </r>
  </si>
  <si>
    <r>
      <t>Firm Name</t>
    </r>
    <r>
      <rPr>
        <b/>
        <i/>
        <sz val="10"/>
        <rFont val="Helvetica"/>
        <family val="2"/>
      </rPr>
      <t xml:space="preserve"> (Industry)</t>
    </r>
  </si>
  <si>
    <r>
      <t>Exhibit 4</t>
    </r>
    <r>
      <rPr>
        <sz val="10"/>
        <rFont val="Palatino"/>
        <family val="1"/>
      </rPr>
      <t xml:space="preserve">        Selected Data for Comparable Firms</t>
    </r>
  </si>
  <si>
    <t>Source:    Compustat; Standard &amp; Poor's; company public filings.</t>
  </si>
  <si>
    <r>
      <t>a</t>
    </r>
    <r>
      <rPr>
        <sz val="9"/>
        <rFont val="Helvetica"/>
        <family val="2"/>
      </rPr>
      <t>Investment Services includes brokerage, asset management, investment banking, and trading.</t>
    </r>
  </si>
  <si>
    <r>
      <t>b</t>
    </r>
    <r>
      <rPr>
        <sz val="9"/>
        <rFont val="Helvetica"/>
        <family val="2"/>
      </rPr>
      <t>Indicates average over 1993-1996.</t>
    </r>
  </si>
  <si>
    <r>
      <t>c</t>
    </r>
    <r>
      <rPr>
        <sz val="9"/>
        <rFont val="Helvetica"/>
        <family val="2"/>
      </rPr>
      <t>Indicates average over 1992-1995.</t>
    </r>
  </si>
  <si>
    <t>Brokerage
Revenues (%)</t>
  </si>
  <si>
    <t xml:space="preserve"> Price</t>
  </si>
  <si>
    <t xml:space="preserve"> Dividend</t>
  </si>
  <si>
    <t xml:space="preserve"> Stock Split</t>
  </si>
  <si>
    <t xml:space="preserve"> Shares</t>
  </si>
  <si>
    <t>E*Trade</t>
  </si>
  <si>
    <t>Charles Schwab</t>
  </si>
  <si>
    <t>Ameritrade</t>
  </si>
  <si>
    <t>Source:    Center for Research on Security Prices, University of Chicago.</t>
  </si>
  <si>
    <r>
      <t xml:space="preserve">Exhibit 5 </t>
    </r>
    <r>
      <rPr>
        <sz val="10"/>
        <rFont val="Palatino"/>
        <family val="1"/>
      </rPr>
      <t xml:space="preserve">       Stock Price Data for Discount Brokers</t>
    </r>
  </si>
  <si>
    <t>A G Edwards</t>
  </si>
  <si>
    <t>Meckler-media</t>
  </si>
  <si>
    <t>Morgan Stanley
Dean Witter</t>
  </si>
  <si>
    <t>Netscape</t>
  </si>
  <si>
    <t>Paine
Webber</t>
  </si>
  <si>
    <t>Raymond
James</t>
  </si>
  <si>
    <t>Yahoo!</t>
  </si>
  <si>
    <t>VW NYSE,
AMEX, and
NASDAQ</t>
  </si>
  <si>
    <t>EW NYSE,
AMEX, and
NASDAQ</t>
  </si>
  <si>
    <t>Bear 
Stearns</t>
  </si>
  <si>
    <t>Lehman 
Bros.</t>
  </si>
  <si>
    <t>Merrill 
Lynch</t>
  </si>
  <si>
    <r>
      <t xml:space="preserve">Exhibit 6 </t>
    </r>
    <r>
      <rPr>
        <sz val="10"/>
        <rFont val="Palatino"/>
        <family val="1"/>
      </rPr>
      <t xml:space="preserve">     Stock Return Data for Investment Service firms, Internet Firms, and the Aggregate Stock Market</t>
    </r>
  </si>
  <si>
    <t>Total Stockholders' Equity</t>
  </si>
  <si>
    <t>Debt/Value</t>
  </si>
  <si>
    <t>Debt/Capital</t>
  </si>
  <si>
    <t>(Market Values)</t>
  </si>
  <si>
    <t>(Book Values)</t>
  </si>
  <si>
    <r>
      <t xml:space="preserve">A G Edwards </t>
    </r>
    <r>
      <rPr>
        <i/>
        <sz val="10"/>
        <rFont val="Helvetica"/>
        <family val="2"/>
      </rPr>
      <t>(Investment Services)</t>
    </r>
    <r>
      <rPr>
        <vertAlign val="superscript"/>
        <sz val="10"/>
        <rFont val="Helvetica"/>
        <family val="2"/>
      </rPr>
      <t xml:space="preserve">a </t>
    </r>
  </si>
  <si>
    <r>
      <t xml:space="preserve">Bear Stearns </t>
    </r>
    <r>
      <rPr>
        <i/>
        <sz val="10"/>
        <rFont val="Helvetica"/>
        <family val="2"/>
      </rPr>
      <t>(Investment Services)</t>
    </r>
  </si>
  <si>
    <r>
      <t xml:space="preserve">Lehman Brothers </t>
    </r>
    <r>
      <rPr>
        <i/>
        <sz val="10"/>
        <rFont val="Helvetica"/>
        <family val="2"/>
      </rPr>
      <t>(Investment Services)</t>
    </r>
  </si>
  <si>
    <r>
      <t>0.79</t>
    </r>
    <r>
      <rPr>
        <vertAlign val="superscript"/>
        <sz val="10"/>
        <rFont val="Helvetica"/>
        <family val="2"/>
      </rPr>
      <t>b</t>
    </r>
  </si>
  <si>
    <r>
      <t>Mecklermedia</t>
    </r>
    <r>
      <rPr>
        <i/>
        <sz val="10"/>
        <rFont val="Helvetica"/>
        <family val="2"/>
      </rPr>
      <t xml:space="preserve"> (Internet)</t>
    </r>
  </si>
  <si>
    <r>
      <t>0.00</t>
    </r>
    <r>
      <rPr>
        <vertAlign val="superscript"/>
        <sz val="10"/>
        <rFont val="Helvetica"/>
        <family val="2"/>
      </rPr>
      <t>b</t>
    </r>
  </si>
  <si>
    <r>
      <t xml:space="preserve">Merrill Lynch &amp; Co </t>
    </r>
    <r>
      <rPr>
        <i/>
        <sz val="10"/>
        <rFont val="Helvetica"/>
        <family val="2"/>
      </rPr>
      <t>(Investment Services)</t>
    </r>
  </si>
  <si>
    <r>
      <t xml:space="preserve">Morgan Stanley Dean Witter </t>
    </r>
    <r>
      <rPr>
        <i/>
        <sz val="10"/>
        <rFont val="Helvetica"/>
        <family val="2"/>
      </rPr>
      <t>(Investment Services)</t>
    </r>
  </si>
  <si>
    <r>
      <t>Netscape</t>
    </r>
    <r>
      <rPr>
        <i/>
        <sz val="10"/>
        <rFont val="Helvetica"/>
        <family val="2"/>
      </rPr>
      <t xml:space="preserve"> (Internet)</t>
    </r>
  </si>
  <si>
    <r>
      <t>Paine Webber</t>
    </r>
    <r>
      <rPr>
        <i/>
        <sz val="10"/>
        <rFont val="Helvetica"/>
        <family val="2"/>
      </rPr>
      <t xml:space="preserve"> (Investment Service)</t>
    </r>
  </si>
  <si>
    <r>
      <t xml:space="preserve">Raymond James Financial </t>
    </r>
    <r>
      <rPr>
        <i/>
        <sz val="10"/>
        <rFont val="Helvetica"/>
        <family val="2"/>
      </rPr>
      <t>(Investment Services)</t>
    </r>
  </si>
  <si>
    <r>
      <t xml:space="preserve">Yahoo! </t>
    </r>
    <r>
      <rPr>
        <i/>
        <sz val="10"/>
        <rFont val="Helvetica"/>
        <family val="2"/>
      </rPr>
      <t>(Internet)</t>
    </r>
  </si>
  <si>
    <t>HPR</t>
  </si>
  <si>
    <t>Dividend Yield</t>
  </si>
  <si>
    <t>Equity</t>
  </si>
  <si>
    <t>Covariance</t>
  </si>
  <si>
    <t>CAPM Beta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</si>
  <si>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</si>
  <si>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</si>
  <si>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</si>
  <si>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</si>
  <si>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</si>
  <si>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</si>
  <si>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</si>
  <si>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</si>
  <si>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</si>
  <si>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</si>
  <si>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</si>
  <si>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</si>
  <si>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</si>
  <si>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</si>
  <si>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</si>
  <si>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</si>
  <si>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</si>
  <si>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</si>
  <si>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</si>
  <si>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</si>
  <si>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</si>
  <si>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</si>
  <si>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</si>
  <si>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</si>
  <si>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</si>
  <si>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D0=</t>
  </si>
  <si>
    <t>D1=D0*(1+g)</t>
  </si>
  <si>
    <t>P0</t>
  </si>
  <si>
    <t>RE</t>
  </si>
  <si>
    <t>Alpha</t>
  </si>
  <si>
    <t>Beta</t>
  </si>
  <si>
    <t>WACC= Ws*Rs + Wd*Rd*(1-T)</t>
  </si>
  <si>
    <t>Rf</t>
  </si>
  <si>
    <t>Rm</t>
  </si>
  <si>
    <t>Year</t>
  </si>
  <si>
    <t>Annual Dividend</t>
  </si>
  <si>
    <t>Simple Average of MKT</t>
  </si>
  <si>
    <t>Capital Gains Yield</t>
  </si>
  <si>
    <t>Dividend Recevied</t>
  </si>
  <si>
    <t># Of Shares Owned</t>
  </si>
  <si>
    <t>Total Risk of CS</t>
  </si>
  <si>
    <t>Total Risk of MKT</t>
  </si>
  <si>
    <t>Annual Average of MKT</t>
  </si>
  <si>
    <t>Dividend Growth Rate</t>
  </si>
  <si>
    <t>Average Dividend Growth Rate</t>
  </si>
  <si>
    <t>RE From Constant Growth Model</t>
  </si>
  <si>
    <r>
      <t>rs=Rf+</t>
    </r>
    <r>
      <rPr>
        <b/>
        <sz val="10"/>
        <rFont val="Calibri"/>
        <family val="2"/>
      </rPr>
      <t>βi*(Rm-Rf)</t>
    </r>
  </si>
  <si>
    <t>RE From Market Model</t>
  </si>
  <si>
    <t>RE Average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</si>
</sst>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0.000"/>
    <numFmt numFmtId="167" formatCode="0.000000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_(* #,##0.0000000_);_(* \(#,##0.0000000\);_(* &quot;-&quot;??_);_(@_)"/>
    <numFmt numFmtId="175" formatCode="_(* #,##0.00000000_);_(* \(#,##0.00000000\);_(* &quot;-&quot;??_);_(@_)"/>
    <numFmt numFmtId="176" formatCode="_(* #,##0.000000000_);_(* \(#,##0.000000000\);_(* &quot;-&quot;??_);_(@_)"/>
    <numFmt numFmtId="177" formatCode="_(* #,##0.0000000000_);_(* \(#,##0.0000000000\);_(* &quot;-&quot;??_);_(@_)"/>
    <numFmt numFmtId="178" formatCode="_(* #,##0.00000000000_);_(* \(#,##0.00000000000\);_(* &quot;-&quot;??_);_(@_)"/>
    <numFmt numFmtId="179" formatCode="[$-409]d\-mmm\-yy;@"/>
    <numFmt numFmtId="180" formatCode="_(* #,##0.000_);_(* \(#,##0.000\);_(* &quot;-&quot;???_);_(@_)"/>
    <numFmt numFmtId="181" formatCode="&quot;$&quot;#,##0.00"/>
    <numFmt numFmtId="182" formatCode="0.00000000000000%"/>
    <numFmt numFmtId="183" formatCode="0.0000000000000%"/>
    <numFmt numFmtId="184" formatCode="0.000000000000%"/>
    <numFmt numFmtId="185" formatCode="0.00000000000%"/>
    <numFmt numFmtId="186" formatCode="0.0000000000%"/>
    <numFmt numFmtId="187" formatCode="0.000000000%"/>
    <numFmt numFmtId="188" formatCode="0.00000000%"/>
    <numFmt numFmtId="189" formatCode="0.0000000%"/>
    <numFmt numFmtId="190" formatCode="0.000000%"/>
    <numFmt numFmtId="191" formatCode="0.00000%"/>
    <numFmt numFmtId="192" formatCode="0.0000%"/>
    <numFmt numFmtId="193" formatCode="0.000%"/>
    <numFmt numFmtId="194" formatCode="0.0000000000"/>
    <numFmt numFmtId="195" formatCode="_(&quot;$&quot;* #,##0.0_);_(&quot;$&quot;* \(#,##0.0\);_(&quot;$&quot;* &quot;-&quot;??_);_(@_)"/>
    <numFmt numFmtId="196" formatCode="_(&quot;$&quot;* #,##0.000_);_(&quot;$&quot;* \(#,##0.000\);_(&quot;$&quot;* &quot;-&quot;??_);_(@_)"/>
    <numFmt numFmtId="197" formatCode="0.0000000"/>
    <numFmt numFmtId="198" formatCode="0.00000"/>
    <numFmt numFmtId="199" formatCode="0.0000"/>
    <numFmt numFmtId="200" formatCode="0.00000000"/>
    <numFmt numFmtId="201" formatCode="0.000000000"/>
    <numFmt numFmtId="202" formatCode="[$-409]dddd\,\ mmmm\ dd\,\ yyyy"/>
    <numFmt numFmtId="203" formatCode="[$-409]h:mm:ss\ AM/PM"/>
    <numFmt numFmtId="204" formatCode="0.0"/>
  </numFmts>
  <fonts count="55">
    <font>
      <sz val="10"/>
      <name val="Helvetica"/>
      <family val="0"/>
    </font>
    <font>
      <b/>
      <sz val="10"/>
      <name val="Helvetica"/>
      <family val="2"/>
    </font>
    <font>
      <sz val="9"/>
      <name val="Helvetica"/>
      <family val="2"/>
    </font>
    <font>
      <sz val="10"/>
      <name val="Palatino"/>
      <family val="1"/>
    </font>
    <font>
      <b/>
      <sz val="10"/>
      <name val="Palatino"/>
      <family val="1"/>
    </font>
    <font>
      <i/>
      <sz val="10"/>
      <name val="Helvetica"/>
      <family val="2"/>
    </font>
    <font>
      <vertAlign val="superscript"/>
      <sz val="10"/>
      <name val="Helvetica"/>
      <family val="2"/>
    </font>
    <font>
      <i/>
      <sz val="9"/>
      <name val="Helvetica"/>
      <family val="2"/>
    </font>
    <font>
      <vertAlign val="superscript"/>
      <sz val="9"/>
      <name val="Helvetica"/>
      <family val="2"/>
    </font>
    <font>
      <b/>
      <i/>
      <sz val="10"/>
      <name val="Helvetica"/>
      <family val="2"/>
    </font>
    <font>
      <b/>
      <sz val="9"/>
      <name val="Helvetica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Helvetica"/>
      <family val="2"/>
    </font>
    <font>
      <b/>
      <sz val="10"/>
      <color indexed="10"/>
      <name val="Helvetica"/>
      <family val="2"/>
    </font>
    <font>
      <b/>
      <sz val="9"/>
      <color indexed="10"/>
      <name val="Helvetica"/>
      <family val="2"/>
    </font>
    <font>
      <sz val="14"/>
      <color indexed="63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Helvetica"/>
      <family val="2"/>
    </font>
    <font>
      <b/>
      <sz val="10"/>
      <color rgb="FFFF0000"/>
      <name val="Helvetica"/>
      <family val="2"/>
    </font>
    <font>
      <b/>
      <sz val="9"/>
      <color rgb="FFFF0000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6" fontId="0" fillId="0" borderId="0" xfId="0" applyNumberFormat="1" applyAlignment="1">
      <alignment/>
    </xf>
    <xf numFmtId="3" fontId="0" fillId="0" borderId="0" xfId="0" applyNumberFormat="1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164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6" fontId="0" fillId="0" borderId="12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165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166" fontId="0" fillId="0" borderId="0" xfId="0" applyNumberFormat="1" applyAlignment="1">
      <alignment/>
    </xf>
    <xf numFmtId="0" fontId="1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166" fontId="1" fillId="0" borderId="10" xfId="0" applyNumberFormat="1" applyFont="1" applyBorder="1" applyAlignment="1">
      <alignment horizontal="right"/>
    </xf>
    <xf numFmtId="166" fontId="0" fillId="0" borderId="10" xfId="0" applyNumberFormat="1" applyBorder="1" applyAlignment="1">
      <alignment/>
    </xf>
    <xf numFmtId="0" fontId="4" fillId="0" borderId="0" xfId="0" applyFont="1" applyAlignment="1">
      <alignment horizontal="left"/>
    </xf>
    <xf numFmtId="15" fontId="2" fillId="0" borderId="0" xfId="0" applyNumberFormat="1" applyFont="1" applyAlignment="1">
      <alignment horizontal="left"/>
    </xf>
    <xf numFmtId="167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43" fontId="0" fillId="0" borderId="0" xfId="42" applyFont="1" applyAlignment="1">
      <alignment/>
    </xf>
    <xf numFmtId="44" fontId="0" fillId="0" borderId="0" xfId="44" applyFont="1" applyAlignment="1">
      <alignment/>
    </xf>
    <xf numFmtId="168" fontId="0" fillId="0" borderId="0" xfId="42" applyNumberFormat="1" applyFont="1" applyAlignment="1" quotePrefix="1">
      <alignment horizontal="right"/>
    </xf>
    <xf numFmtId="168" fontId="0" fillId="0" borderId="0" xfId="44" applyNumberFormat="1" applyFont="1" applyAlignment="1" quotePrefix="1">
      <alignment horizontal="right"/>
    </xf>
    <xf numFmtId="168" fontId="0" fillId="0" borderId="0" xfId="0" applyNumberFormat="1" applyAlignment="1">
      <alignment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33" borderId="0" xfId="0" applyFont="1" applyFill="1" applyAlignment="1">
      <alignment/>
    </xf>
    <xf numFmtId="15" fontId="2" fillId="33" borderId="0" xfId="0" applyNumberFormat="1" applyFont="1" applyFill="1" applyAlignment="1">
      <alignment horizontal="left"/>
    </xf>
    <xf numFmtId="167" fontId="2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right"/>
    </xf>
    <xf numFmtId="2" fontId="0" fillId="33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0" fontId="0" fillId="0" borderId="0" xfId="57" applyNumberFormat="1" applyFont="1" applyAlignment="1">
      <alignment/>
    </xf>
    <xf numFmtId="0" fontId="1" fillId="0" borderId="11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4" fontId="0" fillId="0" borderId="0" xfId="44" applyNumberFormat="1" applyFont="1" applyAlignment="1">
      <alignment/>
    </xf>
    <xf numFmtId="0" fontId="53" fillId="0" borderId="10" xfId="0" applyFont="1" applyFill="1" applyBorder="1" applyAlignment="1">
      <alignment horizontal="left" vertical="center"/>
    </xf>
    <xf numFmtId="10" fontId="2" fillId="33" borderId="0" xfId="57" applyNumberFormat="1" applyFont="1" applyFill="1" applyAlignment="1">
      <alignment/>
    </xf>
    <xf numFmtId="10" fontId="2" fillId="0" borderId="0" xfId="57" applyNumberFormat="1" applyFont="1" applyAlignment="1">
      <alignment/>
    </xf>
    <xf numFmtId="10" fontId="54" fillId="0" borderId="10" xfId="57" applyNumberFormat="1" applyFont="1" applyBorder="1" applyAlignment="1">
      <alignment horizontal="center" vertical="center" wrapText="1"/>
    </xf>
    <xf numFmtId="4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Continuous"/>
    </xf>
    <xf numFmtId="201" fontId="0" fillId="0" borderId="0" xfId="0" applyNumberFormat="1" applyFill="1" applyBorder="1" applyAlignment="1">
      <alignment/>
    </xf>
    <xf numFmtId="201" fontId="0" fillId="0" borderId="14" xfId="0" applyNumberFormat="1" applyFill="1" applyBorder="1" applyAlignment="1">
      <alignment/>
    </xf>
    <xf numFmtId="0" fontId="1" fillId="0" borderId="0" xfId="0" applyFont="1" applyAlignment="1">
      <alignment/>
    </xf>
    <xf numFmtId="10" fontId="52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201" fontId="0" fillId="0" borderId="0" xfId="0" applyNumberFormat="1" applyAlignment="1">
      <alignment/>
    </xf>
    <xf numFmtId="9" fontId="0" fillId="0" borderId="0" xfId="57" applyFont="1" applyAlignment="1">
      <alignment/>
    </xf>
    <xf numFmtId="1" fontId="0" fillId="0" borderId="0" xfId="57" applyNumberFormat="1" applyFont="1" applyAlignment="1">
      <alignment/>
    </xf>
    <xf numFmtId="9" fontId="0" fillId="0" borderId="0" xfId="57" applyNumberFormat="1" applyFont="1" applyAlignment="1">
      <alignment/>
    </xf>
    <xf numFmtId="0" fontId="1" fillId="0" borderId="10" xfId="0" applyFont="1" applyBorder="1" applyAlignment="1">
      <alignment horizontal="left" vertical="center"/>
    </xf>
    <xf numFmtId="4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Annual Dividend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114"/>
          <c:w val="0.978"/>
          <c:h val="0.89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'Work Sheet'!$R$4:$R$8</c:f>
              <c:numCache/>
            </c:numRef>
          </c:cat>
          <c:val>
            <c:numRef>
              <c:f>'Work Sheet'!$S$4:$S$8</c:f>
              <c:numCache/>
            </c:numRef>
          </c:val>
          <c:smooth val="0"/>
        </c:ser>
        <c:marker val="1"/>
        <c:axId val="41602962"/>
        <c:axId val="25279219"/>
      </c:lineChart>
      <c:catAx>
        <c:axId val="416029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279219"/>
        <c:crosses val="autoZero"/>
        <c:auto val="1"/>
        <c:lblOffset val="100"/>
        <c:tickLblSkip val="1"/>
        <c:noMultiLvlLbl val="0"/>
      </c:catAx>
      <c:valAx>
        <c:axId val="25279219"/>
        <c:scaling>
          <c:orientation val="minMax"/>
          <c:min val="0.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_(&quot;$&quot;* #,##0.00_);_(&quot;$&quot;* \(#,##0.00\);_(&quot;$&quot;* &quot;-&quot;??_);_(@_)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6029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752475</xdr:colOff>
      <xdr:row>7</xdr:row>
      <xdr:rowOff>95250</xdr:rowOff>
    </xdr:from>
    <xdr:to>
      <xdr:col>16</xdr:col>
      <xdr:colOff>1438275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0715625" y="1552575"/>
        <a:ext cx="50863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="140" zoomScaleNormal="140" zoomScalePageLayoutView="0" workbookViewId="0" topLeftCell="A13">
      <selection activeCell="E26" sqref="E26"/>
    </sheetView>
  </sheetViews>
  <sheetFormatPr defaultColWidth="9.140625" defaultRowHeight="12.75"/>
  <cols>
    <col min="1" max="1" width="35.57421875" style="0" customWidth="1"/>
    <col min="2" max="4" width="15.57421875" style="0" customWidth="1"/>
    <col min="5" max="5" width="11.00390625" style="0" bestFit="1" customWidth="1"/>
    <col min="6" max="6" width="12.8515625" style="0" bestFit="1" customWidth="1"/>
  </cols>
  <sheetData>
    <row r="1" s="14" customFormat="1" ht="12.75">
      <c r="A1" s="15" t="s">
        <v>56</v>
      </c>
    </row>
    <row r="4" spans="1:4" ht="15.75" customHeight="1">
      <c r="A4" s="8"/>
      <c r="B4" s="9">
        <v>1997</v>
      </c>
      <c r="C4" s="9">
        <v>1996</v>
      </c>
      <c r="D4" s="9">
        <v>1995</v>
      </c>
    </row>
    <row r="6" ht="12.75">
      <c r="A6" t="s">
        <v>53</v>
      </c>
    </row>
    <row r="7" spans="1:4" ht="12.75">
      <c r="A7" s="6" t="s">
        <v>0</v>
      </c>
      <c r="B7" s="10">
        <v>51936902</v>
      </c>
      <c r="C7" s="10">
        <v>36469561</v>
      </c>
      <c r="D7" s="10">
        <v>23977481</v>
      </c>
    </row>
    <row r="8" spans="1:4" ht="12.75">
      <c r="A8" s="6" t="s">
        <v>1</v>
      </c>
      <c r="B8" s="3">
        <v>18193946</v>
      </c>
      <c r="C8" s="3">
        <v>11477878</v>
      </c>
      <c r="D8" s="3">
        <v>8434584</v>
      </c>
    </row>
    <row r="9" spans="1:4" ht="12.75">
      <c r="A9" s="6" t="s">
        <v>2</v>
      </c>
      <c r="B9" s="11">
        <v>7107492</v>
      </c>
      <c r="C9" s="11">
        <v>6391314</v>
      </c>
      <c r="D9" s="11">
        <v>2607538</v>
      </c>
    </row>
    <row r="10" spans="1:4" ht="12.75">
      <c r="A10" s="6" t="s">
        <v>3</v>
      </c>
      <c r="B10" s="3">
        <v>77238340</v>
      </c>
      <c r="C10" s="3">
        <v>54338753</v>
      </c>
      <c r="D10" s="3">
        <v>35019603</v>
      </c>
    </row>
    <row r="11" spans="1:4" ht="12.75">
      <c r="A11" s="6"/>
      <c r="B11" s="3"/>
      <c r="C11" s="3"/>
      <c r="D11" s="3"/>
    </row>
    <row r="12" ht="12.75">
      <c r="A12" t="s">
        <v>54</v>
      </c>
    </row>
    <row r="13" spans="1:4" ht="12.75">
      <c r="A13" s="6" t="s">
        <v>4</v>
      </c>
      <c r="B13" s="3">
        <v>19290808</v>
      </c>
      <c r="C13" s="3">
        <v>14049642</v>
      </c>
      <c r="D13" s="3">
        <v>8481977</v>
      </c>
    </row>
    <row r="14" spans="1:4" ht="12.75">
      <c r="A14" s="6" t="s">
        <v>5</v>
      </c>
      <c r="B14" s="3">
        <v>3320262</v>
      </c>
      <c r="C14" s="3">
        <v>2530642</v>
      </c>
      <c r="D14" s="3">
        <v>2516796</v>
      </c>
    </row>
    <row r="15" spans="1:4" ht="12.75">
      <c r="A15" s="6" t="s">
        <v>6</v>
      </c>
      <c r="B15" s="3">
        <v>5623468</v>
      </c>
      <c r="C15" s="3">
        <v>3685535</v>
      </c>
      <c r="D15" s="3">
        <v>2352590</v>
      </c>
    </row>
    <row r="16" spans="1:4" ht="12.75">
      <c r="A16" s="6" t="s">
        <v>7</v>
      </c>
      <c r="B16" s="3">
        <v>5422839</v>
      </c>
      <c r="C16" s="3">
        <v>2889654</v>
      </c>
      <c r="D16" s="3">
        <v>1626725</v>
      </c>
    </row>
    <row r="17" spans="1:4" ht="12.75">
      <c r="A17" s="6" t="s">
        <v>8</v>
      </c>
      <c r="B17" s="3">
        <v>13970834</v>
      </c>
      <c r="C17" s="3">
        <v>7537265</v>
      </c>
      <c r="D17" s="3">
        <v>4842392</v>
      </c>
    </row>
    <row r="18" spans="1:4" ht="12.75">
      <c r="A18" s="6" t="s">
        <v>9</v>
      </c>
      <c r="B18" s="3">
        <v>59000</v>
      </c>
      <c r="C18" s="3">
        <v>148014</v>
      </c>
      <c r="D18" s="3">
        <v>1428663</v>
      </c>
    </row>
    <row r="19" spans="1:4" ht="12.75">
      <c r="A19" s="6" t="s">
        <v>10</v>
      </c>
      <c r="B19" s="3">
        <v>363002</v>
      </c>
      <c r="C19" s="3">
        <v>363002</v>
      </c>
      <c r="D19" s="3">
        <v>94152</v>
      </c>
    </row>
    <row r="20" spans="1:4" ht="12.75">
      <c r="A20" s="6" t="s">
        <v>2</v>
      </c>
      <c r="B20" s="11">
        <v>7763014</v>
      </c>
      <c r="C20" s="11">
        <v>4717406</v>
      </c>
      <c r="D20" s="11">
        <v>2846280</v>
      </c>
    </row>
    <row r="21" spans="1:4" ht="12.75">
      <c r="A21" s="6" t="s">
        <v>11</v>
      </c>
      <c r="B21" s="12">
        <v>55813227</v>
      </c>
      <c r="C21" s="12">
        <v>35921160</v>
      </c>
      <c r="D21" s="12">
        <v>24189575</v>
      </c>
    </row>
    <row r="22" spans="1:4" ht="12.75">
      <c r="A22" s="6"/>
      <c r="B22" s="3"/>
      <c r="C22" s="3"/>
      <c r="D22" s="3"/>
    </row>
    <row r="23" spans="1:4" ht="12.75">
      <c r="A23" t="s">
        <v>12</v>
      </c>
      <c r="B23" s="3">
        <v>21425113</v>
      </c>
      <c r="C23" s="3">
        <v>18417593</v>
      </c>
      <c r="D23" s="3">
        <v>10830028</v>
      </c>
    </row>
    <row r="24" spans="2:4" ht="12.75">
      <c r="B24" s="3"/>
      <c r="C24" s="3"/>
      <c r="D24" s="3"/>
    </row>
    <row r="25" spans="1:7" ht="12.75">
      <c r="A25" t="s">
        <v>13</v>
      </c>
      <c r="B25" s="11">
        <v>7602964</v>
      </c>
      <c r="C25" s="11">
        <v>7259248</v>
      </c>
      <c r="D25" s="11">
        <v>3798881</v>
      </c>
      <c r="E25" s="102">
        <f>D25/D23</f>
        <v>0.3507729619904953</v>
      </c>
      <c r="F25" s="101"/>
      <c r="G25" s="100"/>
    </row>
    <row r="26" spans="2:5" ht="12.75">
      <c r="B26" s="3"/>
      <c r="C26" s="3"/>
      <c r="D26" s="3"/>
      <c r="E26" s="3"/>
    </row>
    <row r="27" spans="1:4" ht="13.5" thickBot="1">
      <c r="A27" t="s">
        <v>14</v>
      </c>
      <c r="B27" s="13">
        <v>13822149</v>
      </c>
      <c r="C27" s="13">
        <v>11158345</v>
      </c>
      <c r="D27" s="13">
        <v>7031147</v>
      </c>
    </row>
    <row r="28" spans="2:4" ht="13.5" thickTop="1">
      <c r="B28" s="2"/>
      <c r="C28" s="2"/>
      <c r="D28" s="2"/>
    </row>
    <row r="29" spans="1:4" ht="12.75">
      <c r="A29" t="s">
        <v>15</v>
      </c>
      <c r="B29" s="4">
        <v>1</v>
      </c>
      <c r="C29" s="4">
        <v>0.87</v>
      </c>
      <c r="D29" s="4">
        <v>0.55</v>
      </c>
    </row>
    <row r="30" spans="2:4" ht="12.75">
      <c r="B30" s="4"/>
      <c r="C30" s="4"/>
      <c r="D30" s="4"/>
    </row>
    <row r="31" spans="1:4" ht="12.75">
      <c r="A31" t="s">
        <v>16</v>
      </c>
      <c r="B31" s="3">
        <v>13768889</v>
      </c>
      <c r="C31" s="3">
        <v>12813823</v>
      </c>
      <c r="D31" s="3">
        <v>12813823</v>
      </c>
    </row>
    <row r="32" spans="1:4" ht="12.75">
      <c r="A32" s="7"/>
      <c r="B32" s="7"/>
      <c r="C32" s="7"/>
      <c r="D32" s="7"/>
    </row>
    <row r="34" spans="1:4" ht="12.75">
      <c r="A34" s="85" t="s">
        <v>55</v>
      </c>
      <c r="B34" s="85"/>
      <c r="C34" s="85"/>
      <c r="D34" s="85"/>
    </row>
  </sheetData>
  <sheetProtection/>
  <mergeCells count="1">
    <mergeCell ref="A34:D34"/>
  </mergeCells>
  <printOptions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64.421875" style="0" customWidth="1"/>
    <col min="2" max="3" width="15.28125" style="0" customWidth="1"/>
  </cols>
  <sheetData>
    <row r="1" s="14" customFormat="1" ht="12.75">
      <c r="A1" s="15" t="s">
        <v>67</v>
      </c>
    </row>
    <row r="4" spans="1:3" ht="15.75" customHeight="1">
      <c r="A4" s="8"/>
      <c r="B4" s="9">
        <v>1997</v>
      </c>
      <c r="C4" s="9">
        <v>1996</v>
      </c>
    </row>
    <row r="6" ht="12.75">
      <c r="A6" s="1" t="s">
        <v>17</v>
      </c>
    </row>
    <row r="7" spans="1:3" ht="12.75">
      <c r="A7" t="s">
        <v>61</v>
      </c>
      <c r="B7" s="10">
        <v>53522447</v>
      </c>
      <c r="C7" s="10">
        <v>15767170</v>
      </c>
    </row>
    <row r="8" spans="1:3" ht="12.75">
      <c r="A8" t="s">
        <v>62</v>
      </c>
      <c r="B8" s="3">
        <v>319763921</v>
      </c>
      <c r="C8" s="3">
        <v>175668497</v>
      </c>
    </row>
    <row r="9" spans="1:3" ht="12.75">
      <c r="A9" t="s">
        <v>63</v>
      </c>
      <c r="B9" s="3">
        <v>17823640</v>
      </c>
      <c r="C9" s="3">
        <v>15096862</v>
      </c>
    </row>
    <row r="10" spans="1:3" ht="12.75">
      <c r="A10" t="s">
        <v>64</v>
      </c>
      <c r="B10" s="3">
        <v>325407147</v>
      </c>
      <c r="C10" s="3">
        <v>166075055</v>
      </c>
    </row>
    <row r="11" spans="1:3" ht="12.75">
      <c r="A11" t="s">
        <v>65</v>
      </c>
      <c r="B11" s="3">
        <v>8709923</v>
      </c>
      <c r="C11" s="3">
        <v>3746178</v>
      </c>
    </row>
    <row r="12" spans="1:3" ht="12.75">
      <c r="A12" t="s">
        <v>18</v>
      </c>
      <c r="B12" s="3">
        <v>6346763</v>
      </c>
      <c r="C12" s="3">
        <v>6709765</v>
      </c>
    </row>
    <row r="13" spans="1:3" ht="12.75">
      <c r="A13" t="s">
        <v>19</v>
      </c>
      <c r="B13" s="3">
        <v>7597972</v>
      </c>
      <c r="C13" s="3">
        <v>7157783</v>
      </c>
    </row>
    <row r="14" spans="1:3" ht="12.75">
      <c r="A14" t="s">
        <v>20</v>
      </c>
      <c r="B14" s="3">
        <v>5000000</v>
      </c>
      <c r="C14" s="3">
        <v>5000000</v>
      </c>
    </row>
    <row r="15" spans="1:3" ht="12.75">
      <c r="A15" t="s">
        <v>21</v>
      </c>
      <c r="B15" s="3">
        <v>39314</v>
      </c>
      <c r="C15" s="3">
        <v>444378</v>
      </c>
    </row>
    <row r="16" spans="1:3" ht="12.75">
      <c r="A16" t="s">
        <v>22</v>
      </c>
      <c r="B16" s="11">
        <v>13145616</v>
      </c>
      <c r="C16" s="11">
        <v>6013544</v>
      </c>
    </row>
    <row r="18" spans="1:3" ht="13.5" thickBot="1">
      <c r="A18" t="s">
        <v>23</v>
      </c>
      <c r="B18" s="17">
        <v>757356743</v>
      </c>
      <c r="C18" s="17">
        <v>401679232</v>
      </c>
    </row>
    <row r="19" ht="13.5" thickTop="1"/>
    <row r="20" ht="12.75">
      <c r="A20" s="1" t="s">
        <v>58</v>
      </c>
    </row>
    <row r="21" ht="12.75">
      <c r="A21" t="s">
        <v>24</v>
      </c>
    </row>
    <row r="22" spans="1:3" ht="12.75">
      <c r="A22" t="s">
        <v>60</v>
      </c>
      <c r="B22" s="3">
        <v>1404999</v>
      </c>
      <c r="C22" s="3">
        <v>1193479</v>
      </c>
    </row>
    <row r="23" spans="1:3" ht="12.75">
      <c r="A23" t="s">
        <v>59</v>
      </c>
      <c r="B23" s="3">
        <v>666279440</v>
      </c>
      <c r="C23" s="3">
        <v>356942970</v>
      </c>
    </row>
    <row r="24" spans="1:3" ht="12.75">
      <c r="A24" t="s">
        <v>25</v>
      </c>
      <c r="B24" s="3">
        <v>19252931</v>
      </c>
      <c r="C24" s="3">
        <v>7221008</v>
      </c>
    </row>
    <row r="25" spans="1:3" ht="12.75">
      <c r="A25" t="s">
        <v>26</v>
      </c>
      <c r="B25" s="19" t="s">
        <v>66</v>
      </c>
      <c r="C25" s="3">
        <v>4853000</v>
      </c>
    </row>
    <row r="26" spans="1:3" ht="12.75">
      <c r="A26" t="s">
        <v>27</v>
      </c>
      <c r="B26" s="11">
        <v>3430279</v>
      </c>
      <c r="C26" s="11">
        <v>806711</v>
      </c>
    </row>
    <row r="28" spans="1:3" ht="12.75">
      <c r="A28" t="s">
        <v>28</v>
      </c>
      <c r="B28" s="3">
        <v>690367649</v>
      </c>
      <c r="C28" s="3">
        <v>371017168</v>
      </c>
    </row>
    <row r="30" ht="12.75">
      <c r="A30" s="18" t="s">
        <v>57</v>
      </c>
    </row>
    <row r="31" spans="1:3" ht="12.75">
      <c r="A31" t="s">
        <v>29</v>
      </c>
      <c r="B31" s="3">
        <v>131534</v>
      </c>
      <c r="C31" s="3">
        <v>114494</v>
      </c>
    </row>
    <row r="32" spans="1:3" ht="12.75">
      <c r="A32" t="s">
        <v>30</v>
      </c>
      <c r="B32" s="3">
        <v>13644</v>
      </c>
      <c r="C32" s="3">
        <v>13644</v>
      </c>
    </row>
    <row r="33" spans="1:3" ht="12.75">
      <c r="A33" t="s">
        <v>31</v>
      </c>
      <c r="B33" s="3">
        <v>23297506</v>
      </c>
      <c r="C33" s="3">
        <v>809665</v>
      </c>
    </row>
    <row r="34" spans="1:3" ht="12.75">
      <c r="A34" t="s">
        <v>32</v>
      </c>
      <c r="B34" s="11">
        <v>43546410</v>
      </c>
      <c r="C34" s="11">
        <v>29724261</v>
      </c>
    </row>
    <row r="36" spans="1:3" ht="12.75">
      <c r="A36" t="s">
        <v>117</v>
      </c>
      <c r="B36" s="11">
        <v>66989094</v>
      </c>
      <c r="C36" s="11">
        <v>30662064</v>
      </c>
    </row>
    <row r="38" spans="1:3" ht="13.5" thickBot="1">
      <c r="A38" t="s">
        <v>68</v>
      </c>
      <c r="B38" s="17">
        <v>757356743</v>
      </c>
      <c r="C38" s="17">
        <v>401679232</v>
      </c>
    </row>
    <row r="39" spans="1:3" ht="13.5" thickTop="1">
      <c r="A39" s="7"/>
      <c r="B39" s="7"/>
      <c r="C39" s="7"/>
    </row>
    <row r="41" spans="1:3" s="16" customFormat="1" ht="12">
      <c r="A41" s="86" t="s">
        <v>55</v>
      </c>
      <c r="B41" s="86"/>
      <c r="C41" s="86"/>
    </row>
  </sheetData>
  <sheetProtection/>
  <mergeCells count="1">
    <mergeCell ref="A41:C41"/>
  </mergeCells>
  <printOptions/>
  <pageMargins left="0.75" right="0.75" top="1" bottom="1" header="0.5" footer="0.5"/>
  <pageSetup fitToHeight="1" fitToWidth="1" horizontalDpi="600" verticalDpi="600" orientation="portrait" scale="95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zoomScale="120" zoomScaleNormal="120" zoomScalePageLayoutView="0" workbookViewId="0" topLeftCell="A3">
      <selection activeCell="B9" sqref="B9"/>
    </sheetView>
  </sheetViews>
  <sheetFormatPr defaultColWidth="9.140625" defaultRowHeight="12.75"/>
  <cols>
    <col min="1" max="1" width="24.8515625" style="0" customWidth="1"/>
    <col min="2" max="2" width="26.57421875" style="0" customWidth="1"/>
    <col min="3" max="3" width="19.8515625" style="0" customWidth="1"/>
  </cols>
  <sheetData>
    <row r="1" s="14" customFormat="1" ht="12.75">
      <c r="A1" s="15" t="s">
        <v>76</v>
      </c>
    </row>
    <row r="4" spans="1:3" ht="14.25" customHeight="1">
      <c r="A4" s="87" t="s">
        <v>75</v>
      </c>
      <c r="B4" s="87"/>
      <c r="C4" s="87"/>
    </row>
    <row r="5" spans="1:3" ht="15.75" customHeight="1">
      <c r="A5" s="8"/>
      <c r="B5" s="21" t="s">
        <v>33</v>
      </c>
      <c r="C5" s="8"/>
    </row>
    <row r="6" ht="12.75">
      <c r="B6" s="20"/>
    </row>
    <row r="7" spans="1:2" ht="12.75">
      <c r="A7" t="s">
        <v>34</v>
      </c>
      <c r="B7" s="5">
        <v>0.0524</v>
      </c>
    </row>
    <row r="8" spans="1:2" ht="12.75">
      <c r="A8" t="s">
        <v>35</v>
      </c>
      <c r="B8" s="5">
        <v>0.0559</v>
      </c>
    </row>
    <row r="9" spans="1:2" ht="12.75">
      <c r="A9" t="s">
        <v>36</v>
      </c>
      <c r="B9" s="5">
        <v>0.0622</v>
      </c>
    </row>
    <row r="10" spans="1:2" ht="12.75">
      <c r="A10" t="s">
        <v>37</v>
      </c>
      <c r="B10" s="5">
        <v>0.0634</v>
      </c>
    </row>
    <row r="11" spans="1:2" ht="12.75">
      <c r="A11" t="s">
        <v>38</v>
      </c>
      <c r="B11" s="5">
        <v>0.0669</v>
      </c>
    </row>
    <row r="12" spans="1:2" ht="12.75">
      <c r="A12" t="s">
        <v>39</v>
      </c>
      <c r="B12" s="5">
        <v>0.0661</v>
      </c>
    </row>
    <row r="15" spans="1:3" ht="26.25" customHeight="1">
      <c r="A15" s="87" t="s">
        <v>74</v>
      </c>
      <c r="B15" s="87"/>
      <c r="C15" s="87"/>
    </row>
    <row r="16" spans="1:3" ht="15.75" customHeight="1">
      <c r="A16" s="8"/>
      <c r="B16" s="21" t="s">
        <v>40</v>
      </c>
      <c r="C16" s="21" t="s">
        <v>41</v>
      </c>
    </row>
    <row r="17" spans="2:3" ht="12.75">
      <c r="B17" s="20"/>
      <c r="C17" s="20"/>
    </row>
    <row r="18" spans="1:3" ht="12.75">
      <c r="A18" t="s">
        <v>42</v>
      </c>
      <c r="B18" s="22">
        <v>0.052</v>
      </c>
      <c r="C18" s="22">
        <v>0.03</v>
      </c>
    </row>
    <row r="19" spans="1:3" ht="14.25">
      <c r="A19" t="s">
        <v>69</v>
      </c>
      <c r="B19" s="22">
        <v>0.064</v>
      </c>
      <c r="C19" s="22">
        <v>0.066</v>
      </c>
    </row>
    <row r="20" spans="1:3" ht="14.25">
      <c r="A20" t="s">
        <v>70</v>
      </c>
      <c r="B20" s="22">
        <v>0.06</v>
      </c>
      <c r="C20" s="22">
        <v>0.108</v>
      </c>
    </row>
    <row r="21" spans="1:3" ht="14.25">
      <c r="A21" t="s">
        <v>71</v>
      </c>
      <c r="B21" s="22">
        <v>0.14</v>
      </c>
      <c r="C21" s="22">
        <v>0.168</v>
      </c>
    </row>
    <row r="22" spans="1:3" ht="14.25">
      <c r="A22" t="s">
        <v>72</v>
      </c>
      <c r="B22" s="22">
        <v>0.178</v>
      </c>
      <c r="C22" s="22">
        <v>0.256</v>
      </c>
    </row>
    <row r="25" spans="1:3" ht="26.25" customHeight="1">
      <c r="A25" s="87" t="s">
        <v>73</v>
      </c>
      <c r="B25" s="87"/>
      <c r="C25" s="87"/>
    </row>
    <row r="26" spans="1:3" ht="15.75" customHeight="1">
      <c r="A26" s="8"/>
      <c r="B26" s="21" t="s">
        <v>40</v>
      </c>
      <c r="C26" s="21" t="s">
        <v>41</v>
      </c>
    </row>
    <row r="27" spans="2:3" ht="12.75">
      <c r="B27" s="20"/>
      <c r="C27" s="20"/>
    </row>
    <row r="28" spans="1:3" ht="12.75">
      <c r="A28" t="s">
        <v>42</v>
      </c>
      <c r="B28" s="22">
        <v>0.038</v>
      </c>
      <c r="C28" s="22">
        <v>0.033</v>
      </c>
    </row>
    <row r="29" spans="1:3" ht="14.25">
      <c r="A29" t="s">
        <v>69</v>
      </c>
      <c r="B29" s="22">
        <v>0.054</v>
      </c>
      <c r="C29" s="22">
        <v>0.058</v>
      </c>
    </row>
    <row r="30" spans="1:3" ht="14.25">
      <c r="A30" t="s">
        <v>70</v>
      </c>
      <c r="B30" s="22">
        <v>0.055</v>
      </c>
      <c r="C30" s="22">
        <v>0.092</v>
      </c>
    </row>
    <row r="31" spans="1:3" ht="14.25">
      <c r="A31" t="s">
        <v>71</v>
      </c>
      <c r="B31" s="22">
        <v>0.127</v>
      </c>
      <c r="C31" s="22">
        <v>0.203</v>
      </c>
    </row>
    <row r="32" spans="1:3" ht="14.25">
      <c r="A32" t="s">
        <v>72</v>
      </c>
      <c r="B32" s="22">
        <v>0.177</v>
      </c>
      <c r="C32" s="22">
        <v>0.341</v>
      </c>
    </row>
    <row r="33" spans="1:3" ht="12.75">
      <c r="A33" s="7"/>
      <c r="B33" s="7"/>
      <c r="C33" s="7"/>
    </row>
    <row r="35" spans="1:3" ht="24" customHeight="1">
      <c r="A35" s="86" t="s">
        <v>77</v>
      </c>
      <c r="B35" s="86"/>
      <c r="C35" s="86"/>
    </row>
    <row r="36" spans="1:3" ht="12.75">
      <c r="A36" s="86"/>
      <c r="B36" s="86"/>
      <c r="C36" s="86"/>
    </row>
    <row r="37" spans="1:3" ht="12.75">
      <c r="A37" s="88" t="s">
        <v>81</v>
      </c>
      <c r="B37" s="86"/>
      <c r="C37" s="86"/>
    </row>
    <row r="38" spans="1:3" ht="12.75">
      <c r="A38" s="88" t="s">
        <v>80</v>
      </c>
      <c r="B38" s="86"/>
      <c r="C38" s="86"/>
    </row>
    <row r="39" spans="1:3" ht="12.75">
      <c r="A39" s="88" t="s">
        <v>79</v>
      </c>
      <c r="B39" s="86"/>
      <c r="C39" s="86"/>
    </row>
    <row r="40" spans="1:3" ht="12.75">
      <c r="A40" s="88" t="s">
        <v>78</v>
      </c>
      <c r="B40" s="86"/>
      <c r="C40" s="86"/>
    </row>
    <row r="41" spans="1:3" ht="12.75">
      <c r="A41" s="86"/>
      <c r="B41" s="86"/>
      <c r="C41" s="86"/>
    </row>
  </sheetData>
  <sheetProtection/>
  <mergeCells count="10">
    <mergeCell ref="A25:C25"/>
    <mergeCell ref="A15:C15"/>
    <mergeCell ref="A4:C4"/>
    <mergeCell ref="A35:C35"/>
    <mergeCell ref="A40:C40"/>
    <mergeCell ref="A41:C41"/>
    <mergeCell ref="A36:C36"/>
    <mergeCell ref="A37:C37"/>
    <mergeCell ref="A38:C38"/>
    <mergeCell ref="A39:C39"/>
  </mergeCells>
  <printOptions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="140" zoomScaleNormal="140" zoomScalePageLayoutView="0" workbookViewId="0" topLeftCell="A5">
      <selection activeCell="A19" sqref="A19:B19"/>
    </sheetView>
  </sheetViews>
  <sheetFormatPr defaultColWidth="9.140625" defaultRowHeight="12.75"/>
  <cols>
    <col min="1" max="1" width="46.00390625" style="0" customWidth="1"/>
    <col min="2" max="2" width="11.140625" style="0" customWidth="1"/>
    <col min="3" max="3" width="14.00390625" style="0" customWidth="1"/>
    <col min="4" max="4" width="2.57421875" style="0" customWidth="1"/>
    <col min="6" max="6" width="15.7109375" style="0" customWidth="1"/>
    <col min="7" max="7" width="2.57421875" style="0" customWidth="1"/>
    <col min="8" max="8" width="14.8515625" style="0" customWidth="1"/>
  </cols>
  <sheetData>
    <row r="1" s="14" customFormat="1" ht="12.75">
      <c r="A1" s="15" t="s">
        <v>89</v>
      </c>
    </row>
    <row r="2" spans="1:9" ht="12.75">
      <c r="A2" s="52"/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89" t="s">
        <v>118</v>
      </c>
      <c r="C3" s="90"/>
      <c r="D3" s="53"/>
      <c r="E3" s="89" t="s">
        <v>119</v>
      </c>
      <c r="F3" s="89"/>
      <c r="G3" s="53"/>
      <c r="H3" s="53"/>
      <c r="I3" s="52"/>
    </row>
    <row r="4" spans="1:9" ht="15.75" customHeight="1">
      <c r="A4" s="52"/>
      <c r="B4" s="91" t="s">
        <v>120</v>
      </c>
      <c r="C4" s="92"/>
      <c r="D4" s="58"/>
      <c r="E4" s="91" t="s">
        <v>121</v>
      </c>
      <c r="F4" s="92"/>
      <c r="G4" s="52"/>
      <c r="H4" s="52"/>
      <c r="I4" s="52"/>
    </row>
    <row r="5" spans="1:9" ht="25.5">
      <c r="A5" s="23" t="s">
        <v>88</v>
      </c>
      <c r="B5" s="24" t="s">
        <v>43</v>
      </c>
      <c r="C5" s="25" t="s">
        <v>86</v>
      </c>
      <c r="D5" s="24"/>
      <c r="E5" s="24" t="s">
        <v>43</v>
      </c>
      <c r="F5" s="25" t="s">
        <v>86</v>
      </c>
      <c r="G5" s="54"/>
      <c r="H5" s="25" t="s">
        <v>94</v>
      </c>
      <c r="I5" s="52"/>
    </row>
    <row r="6" spans="1:9" ht="12.75">
      <c r="A6" s="52"/>
      <c r="B6" s="52"/>
      <c r="C6" s="52"/>
      <c r="D6" s="52"/>
      <c r="E6" s="52"/>
      <c r="F6" s="52"/>
      <c r="G6" s="52"/>
      <c r="H6" s="52"/>
      <c r="I6" s="52"/>
    </row>
    <row r="7" spans="1:9" s="51" customFormat="1" ht="14.25">
      <c r="A7" s="52" t="s">
        <v>122</v>
      </c>
      <c r="B7" s="55">
        <v>0</v>
      </c>
      <c r="C7" s="55">
        <v>0</v>
      </c>
      <c r="D7" s="56"/>
      <c r="E7" s="55">
        <v>0</v>
      </c>
      <c r="F7" s="55">
        <v>0</v>
      </c>
      <c r="G7" s="56"/>
      <c r="H7" s="56">
        <v>57</v>
      </c>
      <c r="I7" s="52"/>
    </row>
    <row r="8" spans="1:9" s="51" customFormat="1" ht="12.75">
      <c r="A8" s="52" t="s">
        <v>123</v>
      </c>
      <c r="B8" s="55">
        <v>0.6</v>
      </c>
      <c r="C8" s="55">
        <v>0.5</v>
      </c>
      <c r="D8" s="56"/>
      <c r="E8" s="56">
        <v>0.69</v>
      </c>
      <c r="F8" s="55">
        <v>0.6</v>
      </c>
      <c r="G8" s="56"/>
      <c r="H8" s="56">
        <v>35</v>
      </c>
      <c r="I8" s="52"/>
    </row>
    <row r="9" spans="1:9" ht="12.75">
      <c r="A9" s="58" t="s">
        <v>82</v>
      </c>
      <c r="B9" s="62">
        <v>0.05</v>
      </c>
      <c r="C9" s="56">
        <v>0.08</v>
      </c>
      <c r="D9" s="56"/>
      <c r="E9" s="56">
        <v>0.25</v>
      </c>
      <c r="F9" s="55">
        <v>0.3</v>
      </c>
      <c r="G9" s="56"/>
      <c r="H9" s="56">
        <v>82</v>
      </c>
      <c r="I9" s="52"/>
    </row>
    <row r="10" spans="1:9" ht="12.75">
      <c r="A10" s="64" t="s">
        <v>83</v>
      </c>
      <c r="B10" s="65">
        <v>0</v>
      </c>
      <c r="C10" s="56" t="s">
        <v>44</v>
      </c>
      <c r="D10" s="56"/>
      <c r="E10" s="55">
        <v>0</v>
      </c>
      <c r="F10" s="56" t="s">
        <v>44</v>
      </c>
      <c r="G10" s="56"/>
      <c r="H10" s="56">
        <v>95</v>
      </c>
      <c r="I10" s="52"/>
    </row>
    <row r="11" spans="1:9" s="51" customFormat="1" ht="14.25">
      <c r="A11" s="52" t="s">
        <v>124</v>
      </c>
      <c r="B11" s="56">
        <v>0.79</v>
      </c>
      <c r="C11" s="56" t="s">
        <v>44</v>
      </c>
      <c r="D11" s="56"/>
      <c r="E11" s="55">
        <v>0.8</v>
      </c>
      <c r="F11" s="56" t="s">
        <v>125</v>
      </c>
      <c r="G11" s="56"/>
      <c r="H11" s="56">
        <v>13</v>
      </c>
      <c r="I11" s="52"/>
    </row>
    <row r="12" spans="1:9" s="51" customFormat="1" ht="14.25">
      <c r="A12" s="52" t="s">
        <v>126</v>
      </c>
      <c r="B12" s="55">
        <v>0</v>
      </c>
      <c r="C12" s="56" t="s">
        <v>127</v>
      </c>
      <c r="D12" s="56"/>
      <c r="E12" s="55">
        <v>0</v>
      </c>
      <c r="F12" s="56" t="s">
        <v>127</v>
      </c>
      <c r="G12" s="56"/>
      <c r="H12" s="56">
        <v>0</v>
      </c>
      <c r="I12" s="52"/>
    </row>
    <row r="13" spans="1:9" s="51" customFormat="1" ht="12.75">
      <c r="A13" s="52" t="s">
        <v>128</v>
      </c>
      <c r="B13" s="56">
        <v>0.57</v>
      </c>
      <c r="C13" s="56">
        <v>0.52</v>
      </c>
      <c r="D13" s="56"/>
      <c r="E13" s="56">
        <v>0.77</v>
      </c>
      <c r="F13" s="56">
        <v>0.65</v>
      </c>
      <c r="G13" s="56"/>
      <c r="H13" s="56">
        <v>37</v>
      </c>
      <c r="I13" s="52"/>
    </row>
    <row r="14" spans="1:9" s="51" customFormat="1" ht="12.75">
      <c r="A14" s="52" t="s">
        <v>129</v>
      </c>
      <c r="B14" s="56">
        <v>0.57</v>
      </c>
      <c r="C14" s="56">
        <v>0.53</v>
      </c>
      <c r="D14" s="56"/>
      <c r="E14" s="55">
        <v>0.7</v>
      </c>
      <c r="F14" s="56">
        <v>0.63</v>
      </c>
      <c r="G14" s="56"/>
      <c r="H14" s="56">
        <v>12</v>
      </c>
      <c r="I14" s="52"/>
    </row>
    <row r="15" spans="1:9" s="51" customFormat="1" ht="12.75">
      <c r="A15" s="52" t="s">
        <v>130</v>
      </c>
      <c r="B15" s="55">
        <v>0</v>
      </c>
      <c r="C15" s="56" t="s">
        <v>44</v>
      </c>
      <c r="D15" s="56"/>
      <c r="E15" s="55">
        <v>0</v>
      </c>
      <c r="F15" s="56" t="s">
        <v>44</v>
      </c>
      <c r="G15" s="56"/>
      <c r="H15" s="56">
        <v>0</v>
      </c>
      <c r="I15" s="52"/>
    </row>
    <row r="16" spans="1:9" s="51" customFormat="1" ht="12.75">
      <c r="A16" s="52" t="s">
        <v>131</v>
      </c>
      <c r="B16" s="56">
        <v>0.51</v>
      </c>
      <c r="C16" s="56">
        <v>0.53</v>
      </c>
      <c r="D16" s="56"/>
      <c r="E16" s="56">
        <v>0.63</v>
      </c>
      <c r="F16" s="56">
        <v>0.58</v>
      </c>
      <c r="G16" s="56"/>
      <c r="H16" s="56">
        <v>46</v>
      </c>
      <c r="I16" s="52"/>
    </row>
    <row r="17" spans="1:9" ht="12.75">
      <c r="A17" s="58" t="s">
        <v>84</v>
      </c>
      <c r="B17" s="63">
        <v>0</v>
      </c>
      <c r="C17" s="55">
        <v>0</v>
      </c>
      <c r="D17" s="56"/>
      <c r="E17" s="55">
        <v>0</v>
      </c>
      <c r="F17" s="55">
        <v>0</v>
      </c>
      <c r="G17" s="56"/>
      <c r="H17" s="56">
        <v>81</v>
      </c>
      <c r="I17" s="52"/>
    </row>
    <row r="18" spans="1:9" s="51" customFormat="1" ht="12.75">
      <c r="A18" s="52" t="s">
        <v>132</v>
      </c>
      <c r="B18" s="56">
        <v>0.05</v>
      </c>
      <c r="C18" s="56">
        <v>0.04</v>
      </c>
      <c r="D18" s="56"/>
      <c r="E18" s="56">
        <v>0.07</v>
      </c>
      <c r="F18" s="56">
        <v>0.06</v>
      </c>
      <c r="G18" s="56"/>
      <c r="H18" s="56">
        <v>51</v>
      </c>
      <c r="I18" s="52"/>
    </row>
    <row r="19" spans="1:9" ht="14.25">
      <c r="A19" s="64" t="s">
        <v>85</v>
      </c>
      <c r="B19" s="66" t="s">
        <v>44</v>
      </c>
      <c r="C19" s="56">
        <v>0.38</v>
      </c>
      <c r="D19" s="56"/>
      <c r="E19" s="56" t="s">
        <v>44</v>
      </c>
      <c r="F19" s="56" t="s">
        <v>87</v>
      </c>
      <c r="G19" s="56"/>
      <c r="H19" s="56">
        <v>99</v>
      </c>
      <c r="I19" s="52"/>
    </row>
    <row r="20" spans="1:9" s="51" customFormat="1" ht="12.75">
      <c r="A20" s="52" t="s">
        <v>133</v>
      </c>
      <c r="B20" s="55">
        <v>0</v>
      </c>
      <c r="C20" s="56" t="s">
        <v>44</v>
      </c>
      <c r="D20" s="56"/>
      <c r="E20" s="55">
        <v>0</v>
      </c>
      <c r="F20" s="56" t="s">
        <v>44</v>
      </c>
      <c r="G20" s="56"/>
      <c r="H20" s="56">
        <v>0</v>
      </c>
      <c r="I20" s="52"/>
    </row>
    <row r="21" spans="1:9" ht="12.75">
      <c r="A21" s="57"/>
      <c r="B21" s="57"/>
      <c r="C21" s="57"/>
      <c r="D21" s="57"/>
      <c r="E21" s="57"/>
      <c r="F21" s="57"/>
      <c r="G21" s="57"/>
      <c r="H21" s="57"/>
      <c r="I21" s="52"/>
    </row>
    <row r="22" spans="1:9" ht="12.75">
      <c r="A22" s="52"/>
      <c r="B22" s="52"/>
      <c r="C22" s="52"/>
      <c r="D22" s="52"/>
      <c r="E22" s="52"/>
      <c r="F22" s="52"/>
      <c r="G22" s="52"/>
      <c r="H22" s="52"/>
      <c r="I22" s="52"/>
    </row>
    <row r="23" spans="1:9" ht="12.75">
      <c r="A23" s="86" t="s">
        <v>90</v>
      </c>
      <c r="B23" s="86"/>
      <c r="C23" s="86"/>
      <c r="D23" s="86"/>
      <c r="E23" s="86"/>
      <c r="F23" s="86"/>
      <c r="G23" s="86"/>
      <c r="H23" s="86"/>
      <c r="I23" s="52"/>
    </row>
    <row r="24" spans="1:9" ht="12.75">
      <c r="A24" s="86"/>
      <c r="B24" s="86"/>
      <c r="C24" s="86"/>
      <c r="D24" s="86"/>
      <c r="E24" s="86"/>
      <c r="F24" s="86"/>
      <c r="G24" s="86"/>
      <c r="H24" s="86"/>
      <c r="I24" s="52"/>
    </row>
    <row r="25" spans="1:8" ht="12.75">
      <c r="A25" s="88" t="s">
        <v>91</v>
      </c>
      <c r="B25" s="86"/>
      <c r="C25" s="86"/>
      <c r="D25" s="86"/>
      <c r="E25" s="86"/>
      <c r="F25" s="86"/>
      <c r="G25" s="86"/>
      <c r="H25" s="86"/>
    </row>
    <row r="26" spans="1:8" ht="12.75">
      <c r="A26" s="88" t="s">
        <v>92</v>
      </c>
      <c r="B26" s="86"/>
      <c r="C26" s="86"/>
      <c r="D26" s="86"/>
      <c r="E26" s="86"/>
      <c r="F26" s="86"/>
      <c r="G26" s="86"/>
      <c r="H26" s="86"/>
    </row>
    <row r="27" spans="1:8" ht="12.75">
      <c r="A27" s="88" t="s">
        <v>93</v>
      </c>
      <c r="B27" s="86"/>
      <c r="C27" s="86"/>
      <c r="D27" s="86"/>
      <c r="E27" s="86"/>
      <c r="F27" s="86"/>
      <c r="G27" s="86"/>
      <c r="H27" s="86"/>
    </row>
    <row r="28" spans="1:8" ht="12.75">
      <c r="A28" s="86"/>
      <c r="B28" s="86"/>
      <c r="C28" s="86"/>
      <c r="D28" s="86"/>
      <c r="E28" s="86"/>
      <c r="F28" s="86"/>
      <c r="G28" s="86"/>
      <c r="H28" s="86"/>
    </row>
    <row r="29" spans="1:8" ht="12.75">
      <c r="A29" s="86"/>
      <c r="B29" s="86"/>
      <c r="C29" s="86"/>
      <c r="D29" s="86"/>
      <c r="E29" s="86"/>
      <c r="F29" s="86"/>
      <c r="G29" s="86"/>
      <c r="H29" s="86"/>
    </row>
  </sheetData>
  <sheetProtection/>
  <mergeCells count="11">
    <mergeCell ref="B3:C3"/>
    <mergeCell ref="E3:F3"/>
    <mergeCell ref="B4:C4"/>
    <mergeCell ref="E4:F4"/>
    <mergeCell ref="A23:H23"/>
    <mergeCell ref="A24:H24"/>
    <mergeCell ref="A29:H29"/>
    <mergeCell ref="A25:H25"/>
    <mergeCell ref="A26:H26"/>
    <mergeCell ref="A27:H27"/>
    <mergeCell ref="A28:H28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&amp;C&amp;A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445"/>
  <sheetViews>
    <sheetView zoomScale="130" zoomScaleNormal="130" zoomScalePageLayoutView="0" workbookViewId="0" topLeftCell="A59">
      <selection activeCell="A69" sqref="A69:E137"/>
    </sheetView>
  </sheetViews>
  <sheetFormatPr defaultColWidth="9.140625" defaultRowHeight="12.75"/>
  <cols>
    <col min="1" max="1" width="12.140625" style="29" customWidth="1"/>
    <col min="2" max="2" width="8.421875" style="0" bestFit="1" customWidth="1"/>
    <col min="3" max="3" width="7.00390625" style="0" customWidth="1"/>
    <col min="4" max="4" width="14.7109375" style="0" bestFit="1" customWidth="1"/>
    <col min="5" max="5" width="11.8515625" style="0" bestFit="1" customWidth="1"/>
    <col min="7" max="7" width="12.140625" style="0" customWidth="1"/>
    <col min="8" max="8" width="8.421875" style="0" customWidth="1"/>
    <col min="9" max="9" width="7.00390625" style="0" customWidth="1"/>
    <col min="10" max="10" width="10.140625" style="0" customWidth="1"/>
    <col min="11" max="11" width="11.8515625" style="0" customWidth="1"/>
  </cols>
  <sheetData>
    <row r="1" s="14" customFormat="1" ht="12.75">
      <c r="A1" s="37" t="s">
        <v>103</v>
      </c>
    </row>
    <row r="3" spans="1:5" ht="12.75">
      <c r="A3" s="33"/>
      <c r="B3" s="7"/>
      <c r="C3" s="7"/>
      <c r="D3" s="7"/>
      <c r="E3" s="7"/>
    </row>
    <row r="4" spans="1:5" ht="12.75">
      <c r="A4" s="89" t="s">
        <v>101</v>
      </c>
      <c r="B4" s="93"/>
      <c r="C4" s="93"/>
      <c r="D4" s="93"/>
      <c r="E4" s="93"/>
    </row>
    <row r="5" spans="1:5" ht="12.75">
      <c r="A5" s="34" t="s">
        <v>45</v>
      </c>
      <c r="B5" s="24" t="s">
        <v>46</v>
      </c>
      <c r="C5" s="24" t="s">
        <v>95</v>
      </c>
      <c r="D5" s="24" t="s">
        <v>96</v>
      </c>
      <c r="E5" s="27" t="s">
        <v>97</v>
      </c>
    </row>
    <row r="6" ht="12.75">
      <c r="E6" s="26"/>
    </row>
    <row r="7" spans="1:7" ht="12.75">
      <c r="A7" s="30">
        <v>35520</v>
      </c>
      <c r="B7" s="3">
        <v>13153</v>
      </c>
      <c r="C7" s="31">
        <v>15.625</v>
      </c>
      <c r="D7" s="48">
        <v>1</v>
      </c>
      <c r="E7" s="26"/>
      <c r="G7" s="46"/>
    </row>
    <row r="8" spans="1:7" ht="12.75">
      <c r="A8" s="30">
        <v>35550</v>
      </c>
      <c r="B8" s="3">
        <v>13153</v>
      </c>
      <c r="C8" s="31">
        <v>12.5</v>
      </c>
      <c r="D8" s="48">
        <v>0</v>
      </c>
      <c r="E8" s="26"/>
      <c r="G8" s="46"/>
    </row>
    <row r="9" spans="1:7" ht="12.75">
      <c r="A9" s="30">
        <v>35580</v>
      </c>
      <c r="B9" s="3">
        <v>13153</v>
      </c>
      <c r="C9" s="31">
        <v>14</v>
      </c>
      <c r="D9" s="48">
        <v>0</v>
      </c>
      <c r="E9" s="26"/>
      <c r="G9" s="46"/>
    </row>
    <row r="10" spans="1:7" ht="12.75">
      <c r="A10" s="30">
        <v>35611</v>
      </c>
      <c r="B10" s="3">
        <v>14518</v>
      </c>
      <c r="C10" s="31">
        <v>15.75</v>
      </c>
      <c r="D10" s="48">
        <v>0</v>
      </c>
      <c r="E10" s="26"/>
      <c r="G10" s="46"/>
    </row>
    <row r="11" spans="1:7" ht="12.75">
      <c r="A11" s="30">
        <v>35642</v>
      </c>
      <c r="B11" s="3">
        <v>14518</v>
      </c>
      <c r="C11" s="31">
        <v>15.375</v>
      </c>
      <c r="D11" s="48">
        <v>0</v>
      </c>
      <c r="E11" s="26"/>
      <c r="G11" s="46"/>
    </row>
    <row r="12" spans="1:7" ht="12.75">
      <c r="A12" s="30">
        <v>35671</v>
      </c>
      <c r="B12" s="3">
        <v>14518</v>
      </c>
      <c r="C12" s="31">
        <v>18.813</v>
      </c>
      <c r="D12" s="48">
        <v>0</v>
      </c>
      <c r="E12" s="26"/>
      <c r="G12" s="46"/>
    </row>
    <row r="13" spans="1:5" ht="12.75">
      <c r="A13" s="30"/>
      <c r="B13" s="3"/>
      <c r="C13" s="31"/>
      <c r="E13" s="26"/>
    </row>
    <row r="14" ht="12.75">
      <c r="E14" s="26"/>
    </row>
    <row r="15" spans="1:5" ht="12.75">
      <c r="A15" s="89" t="s">
        <v>100</v>
      </c>
      <c r="B15" s="93"/>
      <c r="C15" s="93"/>
      <c r="D15" s="93"/>
      <c r="E15" s="93"/>
    </row>
    <row r="16" spans="1:5" ht="12.75">
      <c r="A16" s="32" t="s">
        <v>45</v>
      </c>
      <c r="B16" s="21" t="s">
        <v>98</v>
      </c>
      <c r="C16" s="21" t="s">
        <v>95</v>
      </c>
      <c r="D16" s="21" t="s">
        <v>96</v>
      </c>
      <c r="E16" s="21" t="s">
        <v>47</v>
      </c>
    </row>
    <row r="17" ht="12.75">
      <c r="E17" s="26"/>
    </row>
    <row r="18" spans="1:7" ht="12.75">
      <c r="A18" s="30">
        <v>32050</v>
      </c>
      <c r="B18" s="3">
        <v>29121</v>
      </c>
      <c r="C18" s="31">
        <v>15.875</v>
      </c>
      <c r="D18" s="49">
        <v>0</v>
      </c>
      <c r="E18" s="26"/>
      <c r="G18" s="47"/>
    </row>
    <row r="19" spans="1:5" ht="12.75">
      <c r="A19" s="30">
        <v>32080</v>
      </c>
      <c r="B19" s="3">
        <v>29121</v>
      </c>
      <c r="C19" s="31">
        <v>7.875</v>
      </c>
      <c r="D19" s="49">
        <v>0</v>
      </c>
      <c r="E19" s="26"/>
    </row>
    <row r="20" spans="1:5" ht="12.75">
      <c r="A20" s="30">
        <v>32111</v>
      </c>
      <c r="B20" s="3">
        <v>29121</v>
      </c>
      <c r="C20" s="31">
        <v>6.625</v>
      </c>
      <c r="D20" s="49">
        <v>0</v>
      </c>
      <c r="E20" s="26"/>
    </row>
    <row r="21" spans="1:5" ht="12.75">
      <c r="A21" s="30">
        <v>32142</v>
      </c>
      <c r="B21" s="3">
        <v>25388</v>
      </c>
      <c r="C21" s="31">
        <v>6</v>
      </c>
      <c r="D21" s="49">
        <v>0</v>
      </c>
      <c r="E21" s="26"/>
    </row>
    <row r="22" spans="1:5" ht="12.75">
      <c r="A22" s="30">
        <v>32171</v>
      </c>
      <c r="B22" s="3">
        <v>25388</v>
      </c>
      <c r="C22" s="31">
        <v>6.5</v>
      </c>
      <c r="D22" s="49">
        <v>0</v>
      </c>
      <c r="E22" s="26"/>
    </row>
    <row r="23" spans="1:5" ht="12.75">
      <c r="A23" s="30">
        <v>32202</v>
      </c>
      <c r="B23" s="3">
        <v>25388</v>
      </c>
      <c r="C23" s="31">
        <v>9</v>
      </c>
      <c r="D23" s="49">
        <v>0</v>
      </c>
      <c r="E23" s="26"/>
    </row>
    <row r="24" spans="1:5" ht="12.75">
      <c r="A24" s="30">
        <v>32233</v>
      </c>
      <c r="B24" s="3">
        <v>25388</v>
      </c>
      <c r="C24" s="31">
        <v>7.375</v>
      </c>
      <c r="D24" s="49">
        <v>0</v>
      </c>
      <c r="E24" s="26"/>
    </row>
    <row r="25" spans="1:5" ht="12.75">
      <c r="A25" s="30">
        <v>32262</v>
      </c>
      <c r="B25" s="3">
        <v>25388</v>
      </c>
      <c r="C25" s="31">
        <v>7.625</v>
      </c>
      <c r="D25" s="49">
        <v>0</v>
      </c>
      <c r="E25" s="26"/>
    </row>
    <row r="26" spans="1:5" ht="12.75">
      <c r="A26" s="30">
        <v>32294</v>
      </c>
      <c r="B26" s="3">
        <v>25388</v>
      </c>
      <c r="C26" s="31">
        <v>6.875</v>
      </c>
      <c r="D26" s="49">
        <v>0</v>
      </c>
      <c r="E26" s="26"/>
    </row>
    <row r="27" spans="1:5" ht="12.75">
      <c r="A27" s="30">
        <v>32324</v>
      </c>
      <c r="B27" s="3">
        <v>25294</v>
      </c>
      <c r="C27" s="31">
        <v>7.25</v>
      </c>
      <c r="D27" s="49">
        <v>0</v>
      </c>
      <c r="E27" s="26"/>
    </row>
    <row r="28" spans="1:5" ht="12.75">
      <c r="A28" s="30">
        <v>32353</v>
      </c>
      <c r="B28" s="3">
        <v>25294</v>
      </c>
      <c r="C28" s="31">
        <v>7.5</v>
      </c>
      <c r="D28" s="49">
        <v>0</v>
      </c>
      <c r="E28" s="26"/>
    </row>
    <row r="29" spans="1:5" ht="12.75">
      <c r="A29" s="30">
        <v>32386</v>
      </c>
      <c r="B29" s="3">
        <v>25294</v>
      </c>
      <c r="C29" s="31">
        <v>6.75</v>
      </c>
      <c r="D29" s="49">
        <v>0</v>
      </c>
      <c r="E29" s="26"/>
    </row>
    <row r="30" spans="1:5" ht="12.75">
      <c r="A30" s="30">
        <v>32416</v>
      </c>
      <c r="B30" s="3">
        <v>25328</v>
      </c>
      <c r="C30" s="31">
        <v>6.75</v>
      </c>
      <c r="D30" s="49">
        <v>0</v>
      </c>
      <c r="E30" s="26"/>
    </row>
    <row r="31" spans="1:5" ht="12.75">
      <c r="A31" s="30">
        <v>32447</v>
      </c>
      <c r="B31" s="3">
        <v>25328</v>
      </c>
      <c r="C31" s="31">
        <v>7.5</v>
      </c>
      <c r="D31" s="49">
        <v>0</v>
      </c>
      <c r="E31" s="26"/>
    </row>
    <row r="32" spans="1:5" ht="12.75">
      <c r="A32" s="30">
        <v>32477</v>
      </c>
      <c r="B32" s="3">
        <v>25328</v>
      </c>
      <c r="C32" s="31">
        <v>6.75</v>
      </c>
      <c r="D32" s="49">
        <v>0</v>
      </c>
      <c r="E32" s="26"/>
    </row>
    <row r="33" spans="1:5" ht="12.75">
      <c r="A33" s="30">
        <v>32507</v>
      </c>
      <c r="B33" s="3">
        <v>25354</v>
      </c>
      <c r="C33" s="31">
        <v>6.75</v>
      </c>
      <c r="D33" s="49">
        <v>0</v>
      </c>
      <c r="E33" s="26"/>
    </row>
    <row r="34" spans="1:5" ht="12.75">
      <c r="A34" s="30">
        <v>32539</v>
      </c>
      <c r="B34" s="3">
        <v>25354</v>
      </c>
      <c r="C34" s="31">
        <v>10.25</v>
      </c>
      <c r="D34" s="49">
        <v>0</v>
      </c>
      <c r="E34" s="26"/>
    </row>
    <row r="35" spans="1:5" ht="12.75">
      <c r="A35" s="30">
        <v>32567</v>
      </c>
      <c r="B35" s="3">
        <v>25354</v>
      </c>
      <c r="C35" s="31">
        <v>8.625</v>
      </c>
      <c r="D35" s="49">
        <v>0</v>
      </c>
      <c r="E35" s="26"/>
    </row>
    <row r="36" spans="1:5" ht="12.75">
      <c r="A36" s="30">
        <v>32598</v>
      </c>
      <c r="B36" s="3">
        <v>25354</v>
      </c>
      <c r="C36" s="31">
        <v>8.875</v>
      </c>
      <c r="D36" s="49">
        <v>0</v>
      </c>
      <c r="E36" s="26"/>
    </row>
    <row r="37" spans="1:5" ht="12.75">
      <c r="A37" s="30">
        <v>32626</v>
      </c>
      <c r="B37" s="3">
        <v>25354</v>
      </c>
      <c r="C37" s="31">
        <v>10.125</v>
      </c>
      <c r="D37" s="49">
        <v>0</v>
      </c>
      <c r="E37" s="26"/>
    </row>
    <row r="38" spans="1:5" ht="12.75">
      <c r="A38" s="30">
        <v>32659</v>
      </c>
      <c r="B38" s="3">
        <v>25354</v>
      </c>
      <c r="C38" s="31">
        <v>11.75</v>
      </c>
      <c r="D38" s="50">
        <v>0.03</v>
      </c>
      <c r="E38" s="26"/>
    </row>
    <row r="39" spans="1:5" ht="12.75">
      <c r="A39" s="30">
        <v>32689</v>
      </c>
      <c r="B39" s="3">
        <v>25352</v>
      </c>
      <c r="C39" s="31">
        <v>11</v>
      </c>
      <c r="D39" s="49">
        <v>0</v>
      </c>
      <c r="E39" s="26"/>
    </row>
    <row r="40" spans="1:5" ht="12.75">
      <c r="A40" s="30">
        <v>32720</v>
      </c>
      <c r="B40" s="3">
        <v>25352</v>
      </c>
      <c r="C40" s="31">
        <v>16.5</v>
      </c>
      <c r="D40" s="50">
        <v>0.03</v>
      </c>
      <c r="E40" s="26"/>
    </row>
    <row r="41" spans="1:5" ht="12.75">
      <c r="A41" s="30">
        <v>32751</v>
      </c>
      <c r="B41" s="3">
        <v>25352</v>
      </c>
      <c r="C41" s="31">
        <v>15.75</v>
      </c>
      <c r="D41" s="49">
        <v>0</v>
      </c>
      <c r="E41" s="26"/>
    </row>
    <row r="42" spans="1:5" ht="12.75">
      <c r="A42" s="30">
        <v>32780</v>
      </c>
      <c r="B42" s="3">
        <v>25386</v>
      </c>
      <c r="C42" s="31">
        <v>14</v>
      </c>
      <c r="D42" s="49">
        <v>0</v>
      </c>
      <c r="E42" s="26"/>
    </row>
    <row r="43" spans="1:5" ht="12.75">
      <c r="A43" s="30">
        <v>32812</v>
      </c>
      <c r="B43" s="3">
        <v>25386</v>
      </c>
      <c r="C43" s="31">
        <v>13</v>
      </c>
      <c r="D43" s="50">
        <v>0.03</v>
      </c>
      <c r="E43" s="26"/>
    </row>
    <row r="44" spans="1:5" ht="12.75">
      <c r="A44" s="30">
        <v>32842</v>
      </c>
      <c r="B44" s="3">
        <v>25386</v>
      </c>
      <c r="C44" s="31">
        <v>12.5</v>
      </c>
      <c r="D44" s="50">
        <v>0</v>
      </c>
      <c r="E44" s="26"/>
    </row>
    <row r="45" spans="1:5" ht="12.75">
      <c r="A45" s="30">
        <v>32871</v>
      </c>
      <c r="B45" s="3">
        <v>25332</v>
      </c>
      <c r="C45" s="31">
        <v>13.875</v>
      </c>
      <c r="D45" s="50">
        <v>0</v>
      </c>
      <c r="E45" s="26"/>
    </row>
    <row r="46" spans="1:5" ht="12.75">
      <c r="A46" s="30">
        <v>32904</v>
      </c>
      <c r="B46" s="3">
        <v>25332</v>
      </c>
      <c r="C46" s="31">
        <v>13.5</v>
      </c>
      <c r="D46" s="50">
        <v>0.03</v>
      </c>
      <c r="E46" s="26"/>
    </row>
    <row r="47" spans="1:5" ht="12.75">
      <c r="A47" s="30">
        <v>32932</v>
      </c>
      <c r="B47" s="3">
        <v>25332</v>
      </c>
      <c r="C47" s="31">
        <v>15.25</v>
      </c>
      <c r="D47" s="50">
        <v>0</v>
      </c>
      <c r="E47" s="26"/>
    </row>
    <row r="48" spans="1:5" ht="12.75">
      <c r="A48" s="30">
        <v>32962</v>
      </c>
      <c r="B48" s="3">
        <v>25332</v>
      </c>
      <c r="C48" s="31">
        <v>17</v>
      </c>
      <c r="D48" s="50">
        <v>0</v>
      </c>
      <c r="E48" s="26"/>
    </row>
    <row r="49" spans="1:5" ht="12.75">
      <c r="A49" s="30">
        <v>32993</v>
      </c>
      <c r="B49" s="3">
        <v>25332</v>
      </c>
      <c r="C49" s="31">
        <v>15.125</v>
      </c>
      <c r="D49" s="50">
        <v>0.03</v>
      </c>
      <c r="E49" s="26"/>
    </row>
    <row r="50" spans="1:5" ht="12.75">
      <c r="A50" s="30">
        <v>33024</v>
      </c>
      <c r="B50" s="3">
        <v>25332</v>
      </c>
      <c r="C50" s="31">
        <v>15.75</v>
      </c>
      <c r="D50" s="50">
        <v>0</v>
      </c>
      <c r="E50" s="26"/>
    </row>
    <row r="51" spans="1:5" ht="12.75">
      <c r="A51" s="30">
        <v>33053</v>
      </c>
      <c r="B51" s="3">
        <v>25099</v>
      </c>
      <c r="C51" s="31">
        <v>15.25</v>
      </c>
      <c r="D51" s="50">
        <v>0</v>
      </c>
      <c r="E51" s="26"/>
    </row>
    <row r="52" spans="1:5" ht="12.75">
      <c r="A52" s="30">
        <v>33085</v>
      </c>
      <c r="B52" s="3">
        <v>25099</v>
      </c>
      <c r="C52" s="31">
        <v>13.625</v>
      </c>
      <c r="D52" s="50">
        <v>0.03</v>
      </c>
      <c r="E52" s="26"/>
    </row>
    <row r="53" spans="1:5" ht="12.75">
      <c r="A53" s="30">
        <v>33116</v>
      </c>
      <c r="B53" s="3">
        <v>25099</v>
      </c>
      <c r="C53" s="31">
        <v>12.625</v>
      </c>
      <c r="D53" s="50">
        <v>0</v>
      </c>
      <c r="E53" s="26"/>
    </row>
    <row r="54" spans="1:5" ht="12.75">
      <c r="A54" s="30">
        <v>33144</v>
      </c>
      <c r="B54" s="3">
        <v>25255</v>
      </c>
      <c r="C54" s="31">
        <v>11.375</v>
      </c>
      <c r="D54" s="50">
        <v>0</v>
      </c>
      <c r="E54" s="26"/>
    </row>
    <row r="55" spans="1:5" ht="12.75">
      <c r="A55" s="30">
        <v>33177</v>
      </c>
      <c r="B55" s="3">
        <v>25255</v>
      </c>
      <c r="C55" s="31">
        <v>12.625</v>
      </c>
      <c r="D55" s="50">
        <v>0.04</v>
      </c>
      <c r="E55" s="26"/>
    </row>
    <row r="56" spans="1:5" ht="12.75">
      <c r="A56" s="30">
        <v>33207</v>
      </c>
      <c r="B56" s="3">
        <v>25255</v>
      </c>
      <c r="C56" s="31">
        <v>11.875</v>
      </c>
      <c r="D56" s="50">
        <v>0</v>
      </c>
      <c r="E56" s="26"/>
    </row>
    <row r="57" spans="1:5" ht="12.75">
      <c r="A57" s="30">
        <v>33238</v>
      </c>
      <c r="B57" s="3">
        <v>24464</v>
      </c>
      <c r="C57" s="31">
        <v>11.375</v>
      </c>
      <c r="D57" s="50">
        <v>0</v>
      </c>
      <c r="E57" s="26"/>
    </row>
    <row r="58" spans="1:5" ht="12.75">
      <c r="A58" s="30">
        <v>33269</v>
      </c>
      <c r="B58" s="3">
        <v>24464</v>
      </c>
      <c r="C58" s="31">
        <v>16</v>
      </c>
      <c r="D58" s="50">
        <v>0.04</v>
      </c>
      <c r="E58" s="26"/>
    </row>
    <row r="59" spans="1:5" ht="12.75">
      <c r="A59" s="30">
        <v>33297</v>
      </c>
      <c r="B59" s="3">
        <v>24464</v>
      </c>
      <c r="C59" s="31">
        <v>18.25</v>
      </c>
      <c r="D59" s="50">
        <v>0</v>
      </c>
      <c r="E59" s="26"/>
    </row>
    <row r="60" spans="1:5" ht="12.75">
      <c r="A60" s="30">
        <v>33325</v>
      </c>
      <c r="B60" s="3">
        <v>24464</v>
      </c>
      <c r="C60" s="31">
        <v>20.25</v>
      </c>
      <c r="D60" s="50">
        <v>0</v>
      </c>
      <c r="E60" s="26"/>
    </row>
    <row r="61" spans="1:5" ht="12.75">
      <c r="A61" s="30">
        <v>33358</v>
      </c>
      <c r="B61" s="3">
        <v>24464</v>
      </c>
      <c r="C61" s="31">
        <v>18.125</v>
      </c>
      <c r="D61" s="50">
        <v>0.04</v>
      </c>
      <c r="E61" s="26"/>
    </row>
    <row r="62" spans="1:5" ht="12.75">
      <c r="A62" s="30">
        <v>33389</v>
      </c>
      <c r="B62" s="3">
        <v>24464</v>
      </c>
      <c r="C62" s="31">
        <v>22.5</v>
      </c>
      <c r="D62" s="50">
        <v>0</v>
      </c>
      <c r="E62" s="26"/>
    </row>
    <row r="63" spans="1:5" ht="12.75">
      <c r="A63" s="30">
        <v>33417</v>
      </c>
      <c r="B63" s="3">
        <v>24435</v>
      </c>
      <c r="C63" s="31">
        <v>24.75</v>
      </c>
      <c r="D63" s="50">
        <v>0</v>
      </c>
      <c r="E63" s="26"/>
    </row>
    <row r="64" spans="1:5" ht="12.75">
      <c r="A64" s="30">
        <v>33450</v>
      </c>
      <c r="B64" s="3">
        <v>24435</v>
      </c>
      <c r="C64" s="31">
        <v>27.5</v>
      </c>
      <c r="D64" s="50">
        <v>0.05</v>
      </c>
      <c r="E64" s="26"/>
    </row>
    <row r="65" spans="1:5" ht="12.75">
      <c r="A65" s="30">
        <v>33480</v>
      </c>
      <c r="B65" s="3">
        <v>24435</v>
      </c>
      <c r="C65" s="31">
        <v>28.375</v>
      </c>
      <c r="D65" s="50">
        <v>0</v>
      </c>
      <c r="E65" s="26"/>
    </row>
    <row r="66" spans="1:5" ht="12.75">
      <c r="A66" s="30">
        <v>33511</v>
      </c>
      <c r="B66" s="3">
        <v>25596</v>
      </c>
      <c r="C66" s="31">
        <v>31.125</v>
      </c>
      <c r="D66" s="50">
        <v>0</v>
      </c>
      <c r="E66" s="26"/>
    </row>
    <row r="67" spans="1:5" ht="12.75">
      <c r="A67" s="30">
        <v>33542</v>
      </c>
      <c r="B67" s="3">
        <v>25596</v>
      </c>
      <c r="C67" s="31">
        <v>37.75</v>
      </c>
      <c r="D67" s="50">
        <v>0.06</v>
      </c>
      <c r="E67" s="26"/>
    </row>
    <row r="68" spans="1:5" ht="12.75">
      <c r="A68" s="30">
        <v>33571</v>
      </c>
      <c r="B68" s="3">
        <v>25596</v>
      </c>
      <c r="C68" s="31">
        <v>32.75</v>
      </c>
      <c r="D68" s="50">
        <v>0</v>
      </c>
      <c r="E68" s="26"/>
    </row>
    <row r="69" spans="1:5" ht="12.75">
      <c r="A69" s="30">
        <v>33603</v>
      </c>
      <c r="B69" s="3">
        <v>38394</v>
      </c>
      <c r="C69" s="31">
        <v>30.375</v>
      </c>
      <c r="D69" s="50">
        <v>0</v>
      </c>
      <c r="E69" s="26" t="s">
        <v>48</v>
      </c>
    </row>
    <row r="70" spans="1:5" ht="12.75">
      <c r="A70" s="30">
        <v>33634</v>
      </c>
      <c r="B70" s="3">
        <v>38394</v>
      </c>
      <c r="C70" s="31">
        <v>31.875</v>
      </c>
      <c r="D70" s="50">
        <v>0.04</v>
      </c>
      <c r="E70" s="26"/>
    </row>
    <row r="71" spans="1:5" ht="12.75">
      <c r="A71" s="30">
        <v>33662</v>
      </c>
      <c r="B71" s="3">
        <v>38394</v>
      </c>
      <c r="C71" s="31">
        <v>33.25</v>
      </c>
      <c r="D71" s="50">
        <v>0</v>
      </c>
      <c r="E71" s="26"/>
    </row>
    <row r="72" spans="1:5" ht="12.75">
      <c r="A72" s="30">
        <v>33694</v>
      </c>
      <c r="B72" s="3">
        <v>38479</v>
      </c>
      <c r="C72" s="31">
        <v>34.625</v>
      </c>
      <c r="D72" s="50">
        <v>0</v>
      </c>
      <c r="E72" s="26"/>
    </row>
    <row r="73" spans="1:5" ht="12.75">
      <c r="A73" s="30">
        <v>33724</v>
      </c>
      <c r="B73" s="3">
        <v>38479</v>
      </c>
      <c r="C73" s="31">
        <v>28.5</v>
      </c>
      <c r="D73" s="50">
        <v>0.06</v>
      </c>
      <c r="E73" s="26"/>
    </row>
    <row r="74" spans="1:5" ht="12.75">
      <c r="A74" s="30">
        <v>33753</v>
      </c>
      <c r="B74" s="3">
        <v>38479</v>
      </c>
      <c r="C74" s="31">
        <v>28.875</v>
      </c>
      <c r="D74" s="50">
        <v>0</v>
      </c>
      <c r="E74" s="26"/>
    </row>
    <row r="75" spans="1:5" ht="12.75">
      <c r="A75" s="30">
        <v>33785</v>
      </c>
      <c r="B75" s="3">
        <v>38626</v>
      </c>
      <c r="C75" s="31">
        <v>23.5</v>
      </c>
      <c r="D75" s="50">
        <v>0</v>
      </c>
      <c r="E75" s="26"/>
    </row>
    <row r="76" spans="1:5" ht="12.75">
      <c r="A76" s="30">
        <v>33816</v>
      </c>
      <c r="B76" s="3">
        <v>38626</v>
      </c>
      <c r="C76" s="31">
        <v>24.625</v>
      </c>
      <c r="D76" s="50">
        <v>0.06</v>
      </c>
      <c r="E76" s="26"/>
    </row>
    <row r="77" spans="1:5" ht="12.75">
      <c r="A77" s="30">
        <v>33847</v>
      </c>
      <c r="B77" s="3">
        <v>38626</v>
      </c>
      <c r="C77" s="31">
        <v>22.5</v>
      </c>
      <c r="D77" s="50">
        <v>0</v>
      </c>
      <c r="E77" s="26"/>
    </row>
    <row r="78" spans="1:5" ht="12.75">
      <c r="A78" s="30">
        <v>33877</v>
      </c>
      <c r="B78" s="3">
        <v>38149</v>
      </c>
      <c r="C78" s="31">
        <v>18</v>
      </c>
      <c r="D78" s="50">
        <v>0</v>
      </c>
      <c r="E78" s="26"/>
    </row>
    <row r="79" spans="1:5" ht="12.75">
      <c r="A79" s="30">
        <v>33907</v>
      </c>
      <c r="B79" s="3">
        <v>38149</v>
      </c>
      <c r="C79" s="31">
        <v>20.25</v>
      </c>
      <c r="D79" s="50">
        <v>0.06</v>
      </c>
      <c r="E79" s="26"/>
    </row>
    <row r="80" spans="1:5" ht="12.75">
      <c r="A80" s="30">
        <v>33938</v>
      </c>
      <c r="B80" s="3">
        <v>38149</v>
      </c>
      <c r="C80" s="31">
        <v>24.875</v>
      </c>
      <c r="D80" s="50">
        <v>0</v>
      </c>
      <c r="E80" s="26"/>
    </row>
    <row r="81" spans="1:5" ht="12.75">
      <c r="A81" s="30">
        <v>33969</v>
      </c>
      <c r="B81" s="3">
        <v>37741</v>
      </c>
      <c r="C81" s="31">
        <v>26.125</v>
      </c>
      <c r="D81" s="50">
        <v>0</v>
      </c>
      <c r="E81" s="26"/>
    </row>
    <row r="82" spans="1:5" ht="12.75">
      <c r="A82" s="30">
        <v>33998</v>
      </c>
      <c r="B82" s="3">
        <v>37741</v>
      </c>
      <c r="C82" s="31">
        <v>30.25</v>
      </c>
      <c r="D82" s="50">
        <v>0.06</v>
      </c>
      <c r="E82" s="26"/>
    </row>
    <row r="83" spans="1:5" ht="12.75">
      <c r="A83" s="30">
        <v>34026</v>
      </c>
      <c r="B83" s="3">
        <v>37741</v>
      </c>
      <c r="C83" s="31">
        <v>32.375</v>
      </c>
      <c r="D83" s="50">
        <v>0</v>
      </c>
      <c r="E83" s="26"/>
    </row>
    <row r="84" spans="1:5" ht="12.75">
      <c r="A84" s="30">
        <v>34059</v>
      </c>
      <c r="B84" s="3">
        <v>37741</v>
      </c>
      <c r="C84" s="31">
        <v>36.5</v>
      </c>
      <c r="D84" s="50">
        <v>0</v>
      </c>
      <c r="E84" s="26"/>
    </row>
    <row r="85" spans="1:5" ht="12.75">
      <c r="A85" s="30">
        <v>34089</v>
      </c>
      <c r="B85" s="3">
        <v>37741</v>
      </c>
      <c r="C85" s="31">
        <v>32.75</v>
      </c>
      <c r="D85" s="50">
        <v>0.075</v>
      </c>
      <c r="E85" s="26"/>
    </row>
    <row r="86" spans="1:5" ht="12.75">
      <c r="A86" s="30">
        <v>34117</v>
      </c>
      <c r="B86" s="3">
        <v>37741</v>
      </c>
      <c r="C86" s="31">
        <v>35.25</v>
      </c>
      <c r="D86" s="50">
        <v>0</v>
      </c>
      <c r="E86" s="26"/>
    </row>
    <row r="87" spans="1:5" ht="12.75">
      <c r="A87" s="30">
        <v>34150</v>
      </c>
      <c r="B87" s="3">
        <v>56612</v>
      </c>
      <c r="C87" s="31">
        <v>28.5</v>
      </c>
      <c r="D87" s="50">
        <v>0</v>
      </c>
      <c r="E87" s="26" t="s">
        <v>48</v>
      </c>
    </row>
    <row r="88" spans="1:5" ht="12.75">
      <c r="A88" s="30">
        <v>34180</v>
      </c>
      <c r="B88" s="3">
        <v>56612</v>
      </c>
      <c r="C88" s="31">
        <v>29</v>
      </c>
      <c r="D88" s="50">
        <v>0.05</v>
      </c>
      <c r="E88" s="26"/>
    </row>
    <row r="89" spans="1:5" ht="12.75">
      <c r="A89" s="30">
        <v>34212</v>
      </c>
      <c r="B89" s="3">
        <v>56612</v>
      </c>
      <c r="C89" s="31">
        <v>32.875</v>
      </c>
      <c r="D89" s="50">
        <v>0</v>
      </c>
      <c r="E89" s="26"/>
    </row>
    <row r="90" spans="1:5" ht="12.75">
      <c r="A90" s="30">
        <v>34242</v>
      </c>
      <c r="B90" s="3">
        <v>57625</v>
      </c>
      <c r="C90" s="31">
        <v>34.5</v>
      </c>
      <c r="D90" s="50">
        <v>0</v>
      </c>
      <c r="E90" s="26"/>
    </row>
    <row r="91" spans="1:5" ht="12.75">
      <c r="A91" s="30">
        <v>34271</v>
      </c>
      <c r="B91" s="3">
        <v>57625</v>
      </c>
      <c r="C91" s="31">
        <v>34.625</v>
      </c>
      <c r="D91" s="50">
        <v>0.05</v>
      </c>
      <c r="E91" s="26"/>
    </row>
    <row r="92" spans="1:5" ht="12.75">
      <c r="A92" s="30">
        <v>34303</v>
      </c>
      <c r="B92" s="3">
        <v>57815</v>
      </c>
      <c r="C92" s="31">
        <v>31.875</v>
      </c>
      <c r="D92" s="50">
        <v>0</v>
      </c>
      <c r="E92" s="26"/>
    </row>
    <row r="93" spans="1:5" ht="12.75">
      <c r="A93" s="30">
        <v>34334</v>
      </c>
      <c r="B93" s="3">
        <v>57815</v>
      </c>
      <c r="C93" s="31">
        <v>32.375</v>
      </c>
      <c r="D93" s="50">
        <v>0</v>
      </c>
      <c r="E93" s="26"/>
    </row>
    <row r="94" spans="1:5" ht="12.75">
      <c r="A94" s="30">
        <v>34365</v>
      </c>
      <c r="B94" s="3">
        <v>57815</v>
      </c>
      <c r="C94" s="31">
        <v>29.5</v>
      </c>
      <c r="D94" s="50">
        <v>0.07</v>
      </c>
      <c r="E94" s="26"/>
    </row>
    <row r="95" spans="1:5" ht="12.75">
      <c r="A95" s="30">
        <v>34393</v>
      </c>
      <c r="B95" s="3">
        <v>57815</v>
      </c>
      <c r="C95" s="31">
        <v>27.5</v>
      </c>
      <c r="D95" s="50">
        <v>0</v>
      </c>
      <c r="E95" s="26"/>
    </row>
    <row r="96" spans="1:5" ht="12.75">
      <c r="A96" s="30">
        <v>34424</v>
      </c>
      <c r="B96" s="3">
        <v>57815</v>
      </c>
      <c r="C96" s="31">
        <v>26.875</v>
      </c>
      <c r="D96" s="50">
        <v>0</v>
      </c>
      <c r="E96" s="26"/>
    </row>
    <row r="97" spans="1:5" ht="12.75">
      <c r="A97" s="30">
        <v>34453</v>
      </c>
      <c r="B97" s="3">
        <v>57815</v>
      </c>
      <c r="C97" s="31">
        <v>28.375</v>
      </c>
      <c r="D97" s="50">
        <v>0.07</v>
      </c>
      <c r="E97" s="26"/>
    </row>
    <row r="98" spans="1:5" ht="12.75">
      <c r="A98" s="30">
        <v>34485</v>
      </c>
      <c r="B98" s="3">
        <v>57815</v>
      </c>
      <c r="C98" s="31">
        <v>30.25</v>
      </c>
      <c r="D98" s="50">
        <v>0</v>
      </c>
      <c r="E98" s="26"/>
    </row>
    <row r="99" spans="1:5" ht="12.75">
      <c r="A99" s="30">
        <v>34515</v>
      </c>
      <c r="B99" s="3">
        <v>57114</v>
      </c>
      <c r="C99" s="31">
        <v>24.75</v>
      </c>
      <c r="D99" s="50">
        <v>0</v>
      </c>
      <c r="E99" s="26"/>
    </row>
    <row r="100" spans="1:5" ht="12.75">
      <c r="A100" s="30">
        <v>34544</v>
      </c>
      <c r="B100" s="3">
        <v>57114</v>
      </c>
      <c r="C100" s="31">
        <v>26.75</v>
      </c>
      <c r="D100" s="50">
        <v>0.07</v>
      </c>
      <c r="E100" s="26"/>
    </row>
    <row r="101" spans="1:5" ht="12.75">
      <c r="A101" s="30">
        <v>34577</v>
      </c>
      <c r="B101" s="3">
        <v>57114</v>
      </c>
      <c r="C101" s="31">
        <v>30.75</v>
      </c>
      <c r="D101" s="50">
        <v>0</v>
      </c>
      <c r="E101" s="26"/>
    </row>
    <row r="102" spans="1:5" ht="12.75">
      <c r="A102" s="30">
        <v>34607</v>
      </c>
      <c r="B102" s="3">
        <v>56829</v>
      </c>
      <c r="C102" s="31">
        <v>29.625</v>
      </c>
      <c r="D102" s="50">
        <v>0</v>
      </c>
      <c r="E102" s="26"/>
    </row>
    <row r="103" spans="1:5" ht="12.75">
      <c r="A103" s="30">
        <v>34638</v>
      </c>
      <c r="B103" s="3">
        <v>56829</v>
      </c>
      <c r="C103" s="31">
        <v>35.375</v>
      </c>
      <c r="D103" s="50">
        <v>0.07</v>
      </c>
      <c r="E103" s="26"/>
    </row>
    <row r="104" spans="1:5" ht="12.75">
      <c r="A104" s="30">
        <v>34668</v>
      </c>
      <c r="B104" s="3">
        <v>57325</v>
      </c>
      <c r="C104" s="31">
        <v>31.875</v>
      </c>
      <c r="D104" s="50">
        <v>0</v>
      </c>
      <c r="E104" s="26"/>
    </row>
    <row r="105" spans="1:5" ht="12.75">
      <c r="A105" s="30">
        <v>34698</v>
      </c>
      <c r="B105" s="3">
        <v>57325</v>
      </c>
      <c r="C105" s="31">
        <v>34.875</v>
      </c>
      <c r="D105" s="50">
        <v>0</v>
      </c>
      <c r="E105" s="26"/>
    </row>
    <row r="106" spans="1:5" ht="12.75">
      <c r="A106" s="30">
        <v>34730</v>
      </c>
      <c r="B106" s="3">
        <v>57325</v>
      </c>
      <c r="C106" s="31">
        <v>40</v>
      </c>
      <c r="D106" s="50">
        <v>0.09</v>
      </c>
      <c r="E106" s="26"/>
    </row>
    <row r="107" spans="1:5" ht="12.75">
      <c r="A107" s="30">
        <v>34758</v>
      </c>
      <c r="B107" s="3">
        <v>57325</v>
      </c>
      <c r="C107" s="31">
        <v>44.375</v>
      </c>
      <c r="D107" s="50">
        <v>0</v>
      </c>
      <c r="E107" s="26"/>
    </row>
    <row r="108" spans="1:5" ht="12.75">
      <c r="A108" s="30">
        <v>34789</v>
      </c>
      <c r="B108" s="3">
        <v>85988</v>
      </c>
      <c r="C108" s="31">
        <v>32.25</v>
      </c>
      <c r="D108" s="50">
        <v>0</v>
      </c>
      <c r="E108" s="26" t="s">
        <v>48</v>
      </c>
    </row>
    <row r="109" spans="1:5" ht="12.75">
      <c r="A109" s="30">
        <v>34817</v>
      </c>
      <c r="B109" s="3">
        <v>85988</v>
      </c>
      <c r="C109" s="31">
        <v>34.25</v>
      </c>
      <c r="D109" s="50">
        <v>0.06</v>
      </c>
      <c r="E109" s="26"/>
    </row>
    <row r="110" spans="1:5" ht="12.75">
      <c r="A110" s="30">
        <v>34850</v>
      </c>
      <c r="B110" s="3">
        <v>85988</v>
      </c>
      <c r="C110" s="31">
        <v>35</v>
      </c>
      <c r="D110" s="50">
        <v>0</v>
      </c>
      <c r="E110" s="26"/>
    </row>
    <row r="111" spans="1:5" ht="12.75">
      <c r="A111" s="30">
        <v>34880</v>
      </c>
      <c r="B111" s="3">
        <v>85896</v>
      </c>
      <c r="C111" s="31">
        <v>43.875</v>
      </c>
      <c r="D111" s="50">
        <v>0</v>
      </c>
      <c r="E111" s="26"/>
    </row>
    <row r="112" spans="1:5" ht="12.75">
      <c r="A112" s="30">
        <v>34911</v>
      </c>
      <c r="B112" s="3">
        <v>85896</v>
      </c>
      <c r="C112" s="31">
        <v>46.125</v>
      </c>
      <c r="D112" s="50">
        <v>0.08</v>
      </c>
      <c r="E112" s="26"/>
    </row>
    <row r="113" spans="1:5" ht="12.75">
      <c r="A113" s="30">
        <v>34942</v>
      </c>
      <c r="B113" s="3">
        <v>87061</v>
      </c>
      <c r="C113" s="31">
        <v>46.625</v>
      </c>
      <c r="D113" s="50">
        <v>0</v>
      </c>
      <c r="E113" s="26"/>
    </row>
    <row r="114" spans="1:5" ht="12.75">
      <c r="A114" s="30">
        <v>34971</v>
      </c>
      <c r="B114" s="3">
        <v>174122</v>
      </c>
      <c r="C114" s="31">
        <v>29</v>
      </c>
      <c r="D114" s="50">
        <v>0</v>
      </c>
      <c r="E114" s="26" t="s">
        <v>49</v>
      </c>
    </row>
    <row r="115" spans="1:5" ht="12.75">
      <c r="A115" s="30">
        <v>35003</v>
      </c>
      <c r="B115" s="3">
        <v>174122</v>
      </c>
      <c r="C115" s="31">
        <v>22.875</v>
      </c>
      <c r="D115" s="50">
        <v>0.04</v>
      </c>
      <c r="E115" s="26"/>
    </row>
    <row r="116" spans="1:5" ht="12.75">
      <c r="A116" s="30">
        <v>35033</v>
      </c>
      <c r="B116" s="3">
        <v>174678</v>
      </c>
      <c r="C116" s="31">
        <v>24.25</v>
      </c>
      <c r="D116" s="50">
        <v>0</v>
      </c>
      <c r="E116" s="26"/>
    </row>
    <row r="117" spans="1:5" ht="12.75">
      <c r="A117" s="30">
        <v>35062</v>
      </c>
      <c r="B117" s="3">
        <v>174678</v>
      </c>
      <c r="C117" s="31">
        <v>20.125</v>
      </c>
      <c r="D117" s="50">
        <v>0</v>
      </c>
      <c r="E117" s="26"/>
    </row>
    <row r="118" spans="1:5" ht="12.75">
      <c r="A118" s="30">
        <v>35095</v>
      </c>
      <c r="B118" s="3">
        <v>174678</v>
      </c>
      <c r="C118" s="31">
        <v>25.125</v>
      </c>
      <c r="D118" s="50">
        <v>0.04</v>
      </c>
      <c r="E118" s="26"/>
    </row>
    <row r="119" spans="1:5" ht="12.75">
      <c r="A119" s="30">
        <v>35124</v>
      </c>
      <c r="B119" s="3">
        <v>174678</v>
      </c>
      <c r="C119" s="31">
        <v>25.5</v>
      </c>
      <c r="D119" s="50">
        <v>0</v>
      </c>
      <c r="E119" s="26"/>
    </row>
    <row r="120" spans="1:5" ht="12.75">
      <c r="A120" s="30">
        <v>35153</v>
      </c>
      <c r="B120" s="3">
        <v>174678</v>
      </c>
      <c r="C120" s="31">
        <v>25.875</v>
      </c>
      <c r="D120" s="50">
        <v>0</v>
      </c>
      <c r="E120" s="26"/>
    </row>
    <row r="121" spans="1:5" ht="12.75">
      <c r="A121" s="30">
        <v>35185</v>
      </c>
      <c r="B121" s="3">
        <v>174032</v>
      </c>
      <c r="C121" s="31">
        <v>24.5</v>
      </c>
      <c r="D121" s="50">
        <v>0.04</v>
      </c>
      <c r="E121" s="26"/>
    </row>
    <row r="122" spans="1:5" ht="12.75">
      <c r="A122" s="30">
        <v>35216</v>
      </c>
      <c r="B122" s="3">
        <v>174032</v>
      </c>
      <c r="C122" s="31">
        <v>24.25</v>
      </c>
      <c r="D122" s="50">
        <v>0</v>
      </c>
      <c r="E122" s="26"/>
    </row>
    <row r="123" spans="1:5" ht="12.75">
      <c r="A123" s="30">
        <v>35244</v>
      </c>
      <c r="B123" s="3">
        <v>174989</v>
      </c>
      <c r="C123" s="31">
        <v>24.5</v>
      </c>
      <c r="D123" s="50">
        <v>0</v>
      </c>
      <c r="E123" s="26"/>
    </row>
    <row r="124" spans="1:5" ht="12.75">
      <c r="A124" s="30">
        <v>35277</v>
      </c>
      <c r="B124" s="3">
        <v>174989</v>
      </c>
      <c r="C124" s="31">
        <v>24.125</v>
      </c>
      <c r="D124" s="50">
        <v>0.05</v>
      </c>
      <c r="E124" s="26"/>
    </row>
    <row r="125" spans="1:5" ht="12.75">
      <c r="A125" s="30">
        <v>35307</v>
      </c>
      <c r="B125" s="3">
        <v>174989</v>
      </c>
      <c r="C125" s="31">
        <v>25</v>
      </c>
      <c r="D125" s="50">
        <v>0</v>
      </c>
      <c r="E125" s="26"/>
    </row>
    <row r="126" spans="1:5" ht="12.75">
      <c r="A126" s="30">
        <v>35338</v>
      </c>
      <c r="B126" s="3">
        <v>175166</v>
      </c>
      <c r="C126" s="31">
        <v>23</v>
      </c>
      <c r="D126" s="50">
        <v>0</v>
      </c>
      <c r="E126" s="26"/>
    </row>
    <row r="127" spans="1:5" ht="12.75">
      <c r="A127" s="30">
        <v>35369</v>
      </c>
      <c r="B127" s="3">
        <v>175166</v>
      </c>
      <c r="C127" s="31">
        <v>25</v>
      </c>
      <c r="D127" s="50">
        <v>0.05</v>
      </c>
      <c r="E127" s="26"/>
    </row>
    <row r="128" spans="1:5" ht="12.75">
      <c r="A128" s="30">
        <v>35398</v>
      </c>
      <c r="B128" s="3">
        <v>175166</v>
      </c>
      <c r="C128" s="31">
        <v>30.25</v>
      </c>
      <c r="D128" s="50">
        <v>0</v>
      </c>
      <c r="E128" s="26"/>
    </row>
    <row r="129" spans="1:5" ht="12.75">
      <c r="A129" s="30">
        <v>35430</v>
      </c>
      <c r="B129" s="3">
        <v>175173</v>
      </c>
      <c r="C129" s="31">
        <v>32</v>
      </c>
      <c r="D129" s="50">
        <v>0</v>
      </c>
      <c r="E129" s="26"/>
    </row>
    <row r="130" spans="1:5" ht="12.75">
      <c r="A130" s="30">
        <v>35461</v>
      </c>
      <c r="B130" s="3">
        <v>175173</v>
      </c>
      <c r="C130" s="31">
        <v>37.5</v>
      </c>
      <c r="D130" s="50">
        <v>0</v>
      </c>
      <c r="E130" s="26"/>
    </row>
    <row r="131" spans="1:5" ht="12.75">
      <c r="A131" s="30">
        <v>35489</v>
      </c>
      <c r="B131" s="3">
        <v>175173</v>
      </c>
      <c r="C131" s="31">
        <v>37.5</v>
      </c>
      <c r="D131" s="50">
        <v>0.05</v>
      </c>
      <c r="E131" s="26"/>
    </row>
    <row r="132" spans="1:5" ht="12.75">
      <c r="A132" s="30">
        <v>35520</v>
      </c>
      <c r="B132" s="3">
        <v>175173</v>
      </c>
      <c r="C132" s="31">
        <v>32</v>
      </c>
      <c r="D132" s="50">
        <v>0</v>
      </c>
      <c r="E132" s="26"/>
    </row>
    <row r="133" spans="1:5" ht="12.75">
      <c r="A133" s="30">
        <v>35550</v>
      </c>
      <c r="B133" s="3">
        <v>175068</v>
      </c>
      <c r="C133" s="31">
        <v>36.625</v>
      </c>
      <c r="D133" s="50">
        <v>0</v>
      </c>
      <c r="E133" s="26"/>
    </row>
    <row r="134" spans="1:5" ht="12.75">
      <c r="A134" s="30">
        <v>35580</v>
      </c>
      <c r="B134" s="3">
        <v>175068</v>
      </c>
      <c r="C134" s="31">
        <v>40.625</v>
      </c>
      <c r="D134" s="50">
        <v>0.05</v>
      </c>
      <c r="E134" s="26"/>
    </row>
    <row r="135" spans="1:5" ht="12.75">
      <c r="A135" s="30">
        <v>35611</v>
      </c>
      <c r="B135" s="3">
        <v>175813</v>
      </c>
      <c r="C135" s="31">
        <v>40.5</v>
      </c>
      <c r="D135" s="50">
        <v>0</v>
      </c>
      <c r="E135" s="26"/>
    </row>
    <row r="136" spans="1:5" ht="12.75">
      <c r="A136" s="30">
        <v>35642</v>
      </c>
      <c r="B136" s="3">
        <v>176422</v>
      </c>
      <c r="C136" s="31">
        <v>47</v>
      </c>
      <c r="D136" s="50">
        <v>0</v>
      </c>
      <c r="E136" s="26"/>
    </row>
    <row r="137" spans="1:5" ht="12.75">
      <c r="A137" s="30">
        <v>35671</v>
      </c>
      <c r="B137" s="3">
        <v>176422</v>
      </c>
      <c r="C137" s="31">
        <v>42.75</v>
      </c>
      <c r="D137" s="50">
        <v>0.05</v>
      </c>
      <c r="E137" s="26"/>
    </row>
    <row r="139" spans="1:5" ht="12.75">
      <c r="A139" s="33"/>
      <c r="B139" s="7"/>
      <c r="C139" s="7"/>
      <c r="D139" s="7"/>
      <c r="E139" s="28"/>
    </row>
    <row r="140" spans="1:5" ht="12.75">
      <c r="A140" s="95" t="s">
        <v>99</v>
      </c>
      <c r="B140" s="96"/>
      <c r="C140" s="96"/>
      <c r="D140" s="96"/>
      <c r="E140" s="96"/>
    </row>
    <row r="141" spans="1:5" ht="12.75">
      <c r="A141" s="34" t="s">
        <v>45</v>
      </c>
      <c r="B141" s="24" t="s">
        <v>98</v>
      </c>
      <c r="C141" s="24" t="s">
        <v>95</v>
      </c>
      <c r="D141" s="24" t="s">
        <v>96</v>
      </c>
      <c r="E141" s="24" t="s">
        <v>97</v>
      </c>
    </row>
    <row r="142" ht="12.75">
      <c r="E142" s="26"/>
    </row>
    <row r="143" spans="1:5" ht="12.75">
      <c r="A143" s="30">
        <v>35307</v>
      </c>
      <c r="B143" s="3">
        <v>29393</v>
      </c>
      <c r="C143" s="31">
        <v>10.5</v>
      </c>
      <c r="D143" s="49">
        <v>0</v>
      </c>
      <c r="E143" s="26"/>
    </row>
    <row r="144" spans="1:5" ht="12.75">
      <c r="A144" s="30">
        <v>35338</v>
      </c>
      <c r="B144" s="3">
        <v>29539</v>
      </c>
      <c r="C144" s="31">
        <v>13.188</v>
      </c>
      <c r="D144" s="49">
        <v>0</v>
      </c>
      <c r="E144" s="26"/>
    </row>
    <row r="145" spans="1:5" ht="12.75">
      <c r="A145" s="30">
        <v>35369</v>
      </c>
      <c r="B145" s="3">
        <v>29539</v>
      </c>
      <c r="C145" s="31">
        <v>11.125</v>
      </c>
      <c r="D145" s="49">
        <v>0</v>
      </c>
      <c r="E145" s="26"/>
    </row>
    <row r="146" spans="1:5" ht="12.75">
      <c r="A146" s="30">
        <v>35398</v>
      </c>
      <c r="B146" s="3">
        <v>29539</v>
      </c>
      <c r="C146" s="31">
        <v>10.938</v>
      </c>
      <c r="D146" s="49">
        <v>0</v>
      </c>
      <c r="E146" s="26"/>
    </row>
    <row r="147" spans="1:5" ht="12.75">
      <c r="A147" s="30">
        <v>35430</v>
      </c>
      <c r="B147" s="3">
        <v>29545</v>
      </c>
      <c r="C147" s="31">
        <v>11.5</v>
      </c>
      <c r="D147" s="49">
        <v>0</v>
      </c>
      <c r="E147" s="26"/>
    </row>
    <row r="148" spans="1:5" ht="12.75">
      <c r="A148" s="30">
        <v>35461</v>
      </c>
      <c r="B148" s="3">
        <v>29545</v>
      </c>
      <c r="C148" s="31">
        <v>17.625</v>
      </c>
      <c r="D148" s="49">
        <v>0</v>
      </c>
      <c r="E148" s="26"/>
    </row>
    <row r="149" spans="1:5" ht="12.75">
      <c r="A149" s="30">
        <v>35489</v>
      </c>
      <c r="B149" s="3">
        <v>29545</v>
      </c>
      <c r="C149" s="31">
        <v>24</v>
      </c>
      <c r="D149" s="49">
        <v>0</v>
      </c>
      <c r="E149" s="26"/>
    </row>
    <row r="150" spans="1:5" ht="12.75">
      <c r="A150" s="30">
        <v>35520</v>
      </c>
      <c r="B150" s="3">
        <v>30440</v>
      </c>
      <c r="C150" s="31">
        <v>18</v>
      </c>
      <c r="D150" s="49">
        <v>0</v>
      </c>
      <c r="E150" s="26"/>
    </row>
    <row r="151" spans="1:5" ht="12.75">
      <c r="A151" s="30">
        <v>35550</v>
      </c>
      <c r="B151" s="3">
        <v>30440</v>
      </c>
      <c r="C151" s="31">
        <v>15</v>
      </c>
      <c r="D151" s="49">
        <v>0</v>
      </c>
      <c r="E151" s="26"/>
    </row>
    <row r="152" spans="1:5" ht="12.75">
      <c r="A152" s="30">
        <v>35580</v>
      </c>
      <c r="B152" s="3">
        <v>30440</v>
      </c>
      <c r="C152" s="31">
        <v>17.625</v>
      </c>
      <c r="D152" s="49">
        <v>0</v>
      </c>
      <c r="E152" s="26"/>
    </row>
    <row r="153" spans="1:5" ht="12.75">
      <c r="A153" s="30">
        <v>35611</v>
      </c>
      <c r="B153" s="3">
        <v>30958</v>
      </c>
      <c r="C153" s="31">
        <v>19.625</v>
      </c>
      <c r="D153" s="49">
        <v>0</v>
      </c>
      <c r="E153" s="26"/>
    </row>
    <row r="154" spans="1:5" ht="12.75">
      <c r="A154" s="30">
        <v>35642</v>
      </c>
      <c r="B154" s="3">
        <v>30958</v>
      </c>
      <c r="C154" s="31">
        <v>30.5</v>
      </c>
      <c r="D154" s="49">
        <v>0</v>
      </c>
      <c r="E154" s="26"/>
    </row>
    <row r="155" spans="1:5" ht="12.75">
      <c r="A155" s="30">
        <v>35671</v>
      </c>
      <c r="B155" s="3">
        <v>30958</v>
      </c>
      <c r="C155" s="31">
        <v>32.125</v>
      </c>
      <c r="D155" s="49">
        <v>0</v>
      </c>
      <c r="E155" s="26"/>
    </row>
    <row r="156" ht="12.75">
      <c r="E156" s="26"/>
    </row>
    <row r="157" spans="1:5" ht="12.75">
      <c r="A157" s="33"/>
      <c r="B157" s="7"/>
      <c r="C157" s="7"/>
      <c r="D157" s="7"/>
      <c r="E157" s="28"/>
    </row>
    <row r="158" spans="1:5" ht="12.75">
      <c r="A158" s="95" t="s">
        <v>50</v>
      </c>
      <c r="B158" s="95"/>
      <c r="C158" s="95"/>
      <c r="D158" s="95"/>
      <c r="E158" s="95"/>
    </row>
    <row r="159" spans="1:5" ht="12.75">
      <c r="A159" s="32" t="s">
        <v>45</v>
      </c>
      <c r="B159" s="21" t="s">
        <v>98</v>
      </c>
      <c r="C159" s="21" t="s">
        <v>95</v>
      </c>
      <c r="D159" s="21" t="s">
        <v>96</v>
      </c>
      <c r="E159" s="21" t="s">
        <v>97</v>
      </c>
    </row>
    <row r="160" ht="12.75">
      <c r="E160" s="26"/>
    </row>
    <row r="161" spans="1:5" ht="12.75">
      <c r="A161" s="30">
        <v>30712</v>
      </c>
      <c r="B161" s="3">
        <v>6318</v>
      </c>
      <c r="C161" s="31">
        <v>17.625</v>
      </c>
      <c r="D161" s="49">
        <v>0</v>
      </c>
      <c r="E161" s="26"/>
    </row>
    <row r="162" spans="1:15" ht="12.75">
      <c r="A162" s="30">
        <v>30741</v>
      </c>
      <c r="B162" s="3">
        <v>6318</v>
      </c>
      <c r="C162" s="31">
        <v>15</v>
      </c>
      <c r="D162" s="50">
        <v>0.05</v>
      </c>
      <c r="E162" s="26"/>
      <c r="O162" s="31"/>
    </row>
    <row r="163" spans="1:15" ht="12.75">
      <c r="A163" s="30">
        <v>30771</v>
      </c>
      <c r="B163" s="3">
        <v>6318</v>
      </c>
      <c r="C163" s="31">
        <v>14.875</v>
      </c>
      <c r="D163" s="49">
        <v>0</v>
      </c>
      <c r="E163" s="26"/>
      <c r="O163" s="31"/>
    </row>
    <row r="164" spans="1:15" ht="12.75">
      <c r="A164" s="30">
        <v>30802</v>
      </c>
      <c r="B164" s="3">
        <v>6318</v>
      </c>
      <c r="C164" s="31">
        <v>17.125</v>
      </c>
      <c r="D164" s="49">
        <v>0</v>
      </c>
      <c r="E164" s="26"/>
      <c r="O164" s="31"/>
    </row>
    <row r="165" spans="1:15" ht="12.75">
      <c r="A165" s="30">
        <v>30833</v>
      </c>
      <c r="B165" s="3">
        <v>6318</v>
      </c>
      <c r="C165" s="31">
        <v>17.375</v>
      </c>
      <c r="D165" s="49">
        <v>0</v>
      </c>
      <c r="E165" s="26"/>
      <c r="O165" s="31"/>
    </row>
    <row r="166" spans="1:15" ht="12.75">
      <c r="A166" s="30">
        <v>30862</v>
      </c>
      <c r="B166" s="3">
        <v>6318</v>
      </c>
      <c r="C166" s="31">
        <v>18</v>
      </c>
      <c r="D166" s="50">
        <v>0.05</v>
      </c>
      <c r="E166" s="26"/>
      <c r="O166" s="31"/>
    </row>
    <row r="167" spans="1:15" ht="12.75">
      <c r="A167" s="30">
        <v>30894</v>
      </c>
      <c r="B167" s="3">
        <v>6318</v>
      </c>
      <c r="C167" s="31">
        <v>14.75</v>
      </c>
      <c r="D167" s="49">
        <v>0</v>
      </c>
      <c r="E167" s="26"/>
      <c r="O167" s="31"/>
    </row>
    <row r="168" spans="1:15" ht="12.75">
      <c r="A168" s="30">
        <v>30925</v>
      </c>
      <c r="B168" s="3">
        <v>6318</v>
      </c>
      <c r="C168" s="31">
        <v>18</v>
      </c>
      <c r="D168" s="50">
        <v>0.05</v>
      </c>
      <c r="E168" s="26"/>
      <c r="O168" s="31"/>
    </row>
    <row r="169" spans="1:15" ht="12.75">
      <c r="A169" s="30">
        <v>30953</v>
      </c>
      <c r="B169" s="3">
        <v>6318</v>
      </c>
      <c r="C169" s="31">
        <v>17</v>
      </c>
      <c r="D169" s="49">
        <v>0</v>
      </c>
      <c r="E169" s="26"/>
      <c r="O169" s="31"/>
    </row>
    <row r="170" spans="1:15" ht="12.75">
      <c r="A170" s="30">
        <v>30986</v>
      </c>
      <c r="B170" s="3">
        <v>6318</v>
      </c>
      <c r="C170" s="31">
        <v>17.875</v>
      </c>
      <c r="D170" s="49">
        <v>0</v>
      </c>
      <c r="E170" s="26"/>
      <c r="O170" s="31"/>
    </row>
    <row r="171" spans="1:15" ht="12.75">
      <c r="A171" s="30">
        <v>31016</v>
      </c>
      <c r="B171" s="3">
        <v>6318</v>
      </c>
      <c r="C171" s="31">
        <v>15.25</v>
      </c>
      <c r="D171" s="50">
        <v>0.05</v>
      </c>
      <c r="E171" s="26"/>
      <c r="O171" s="31"/>
    </row>
    <row r="172" spans="1:15" ht="12.75">
      <c r="A172" s="30">
        <v>31047</v>
      </c>
      <c r="B172" s="3">
        <v>6318</v>
      </c>
      <c r="C172" s="31">
        <v>15.5</v>
      </c>
      <c r="D172" s="49">
        <v>0</v>
      </c>
      <c r="E172" s="26"/>
      <c r="O172" s="31"/>
    </row>
    <row r="173" spans="1:15" ht="12.75">
      <c r="A173" s="30">
        <v>31078</v>
      </c>
      <c r="B173" s="3">
        <v>6318</v>
      </c>
      <c r="C173" s="31">
        <v>23.375</v>
      </c>
      <c r="D173" s="49">
        <v>0</v>
      </c>
      <c r="E173" s="26"/>
      <c r="O173" s="31"/>
    </row>
    <row r="174" spans="1:15" ht="12.75">
      <c r="A174" s="30">
        <v>31106</v>
      </c>
      <c r="B174" s="3">
        <v>6318</v>
      </c>
      <c r="C174" s="31">
        <v>23.75</v>
      </c>
      <c r="D174" s="50">
        <v>0.11</v>
      </c>
      <c r="E174" s="26"/>
      <c r="O174" s="31"/>
    </row>
    <row r="175" spans="1:5" ht="12.75">
      <c r="A175" s="30">
        <v>31135</v>
      </c>
      <c r="B175" s="3">
        <v>6318</v>
      </c>
      <c r="C175" s="31">
        <v>23.125</v>
      </c>
      <c r="D175" s="49">
        <v>0</v>
      </c>
      <c r="E175" s="26"/>
    </row>
    <row r="176" spans="1:5" ht="12.75">
      <c r="A176" s="30">
        <v>31167</v>
      </c>
      <c r="B176" s="3">
        <v>6318</v>
      </c>
      <c r="C176" s="31">
        <v>20.625</v>
      </c>
      <c r="D176" s="49">
        <v>0</v>
      </c>
      <c r="E176" s="26"/>
    </row>
    <row r="177" spans="1:5" ht="12.75">
      <c r="A177" s="30">
        <v>31198</v>
      </c>
      <c r="B177" s="3">
        <v>6318</v>
      </c>
      <c r="C177" s="31">
        <v>22.625</v>
      </c>
      <c r="D177" s="50">
        <v>0.06</v>
      </c>
      <c r="E177" s="26"/>
    </row>
    <row r="178" spans="1:5" ht="12.75">
      <c r="A178" s="30">
        <v>31226</v>
      </c>
      <c r="B178" s="3">
        <v>6318</v>
      </c>
      <c r="C178" s="31">
        <v>24</v>
      </c>
      <c r="D178" s="49">
        <v>0</v>
      </c>
      <c r="E178" s="26"/>
    </row>
    <row r="179" spans="1:5" ht="12.75">
      <c r="A179" s="30">
        <v>31259</v>
      </c>
      <c r="B179" s="3">
        <v>6318</v>
      </c>
      <c r="C179" s="31">
        <v>24.125</v>
      </c>
      <c r="D179" s="49">
        <v>0</v>
      </c>
      <c r="E179" s="26"/>
    </row>
    <row r="180" spans="1:5" ht="12.75">
      <c r="A180" s="30">
        <v>31289</v>
      </c>
      <c r="B180" s="3">
        <v>6318</v>
      </c>
      <c r="C180" s="31">
        <v>22.875</v>
      </c>
      <c r="D180" s="50">
        <v>0.06</v>
      </c>
      <c r="E180" s="26"/>
    </row>
    <row r="181" spans="1:5" ht="12.75">
      <c r="A181" s="30">
        <v>31320</v>
      </c>
      <c r="B181" s="3">
        <v>6318</v>
      </c>
      <c r="C181" s="31">
        <v>20.125</v>
      </c>
      <c r="D181" s="49">
        <v>0</v>
      </c>
      <c r="E181" s="26"/>
    </row>
    <row r="182" spans="1:5" ht="12.75">
      <c r="A182" s="30">
        <v>31351</v>
      </c>
      <c r="B182" s="3">
        <v>6318</v>
      </c>
      <c r="C182" s="31">
        <v>22.25</v>
      </c>
      <c r="D182" s="49">
        <v>0</v>
      </c>
      <c r="E182" s="26"/>
    </row>
    <row r="183" spans="1:5" ht="12.75">
      <c r="A183" s="30">
        <v>31380</v>
      </c>
      <c r="B183" s="3">
        <v>6318</v>
      </c>
      <c r="C183" s="31">
        <v>25.5</v>
      </c>
      <c r="D183" s="50">
        <v>0.06</v>
      </c>
      <c r="E183" s="26"/>
    </row>
    <row r="184" spans="1:5" ht="12.75">
      <c r="A184" s="30">
        <v>31412</v>
      </c>
      <c r="B184" s="3">
        <v>6318</v>
      </c>
      <c r="C184" s="31">
        <v>32.5</v>
      </c>
      <c r="D184" s="49">
        <v>0</v>
      </c>
      <c r="E184" s="26"/>
    </row>
    <row r="185" spans="1:5" ht="12.75">
      <c r="A185" s="30">
        <v>31443</v>
      </c>
      <c r="B185" s="3">
        <v>6318</v>
      </c>
      <c r="C185" s="31">
        <v>36.375</v>
      </c>
      <c r="D185" s="49">
        <v>0</v>
      </c>
      <c r="E185" s="26"/>
    </row>
    <row r="186" spans="1:5" ht="12.75">
      <c r="A186" s="30">
        <v>31471</v>
      </c>
      <c r="B186" s="3">
        <v>6318</v>
      </c>
      <c r="C186" s="31">
        <v>39.125</v>
      </c>
      <c r="D186" s="50">
        <v>0.17</v>
      </c>
      <c r="E186" s="26"/>
    </row>
    <row r="187" spans="1:5" ht="12.75">
      <c r="A187" s="30">
        <v>31502</v>
      </c>
      <c r="B187" s="3">
        <v>6318</v>
      </c>
      <c r="C187" s="31">
        <v>39</v>
      </c>
      <c r="D187" s="49">
        <v>0</v>
      </c>
      <c r="E187" s="26"/>
    </row>
    <row r="188" spans="1:5" ht="12.75">
      <c r="A188" s="30">
        <v>31532</v>
      </c>
      <c r="B188" s="3">
        <v>6318</v>
      </c>
      <c r="C188" s="31">
        <v>30.375</v>
      </c>
      <c r="D188" s="49">
        <v>0</v>
      </c>
      <c r="E188" s="26"/>
    </row>
    <row r="189" spans="1:5" ht="12.75">
      <c r="A189" s="30">
        <v>31562</v>
      </c>
      <c r="B189" s="3">
        <v>11149</v>
      </c>
      <c r="C189" s="31">
        <v>33.375</v>
      </c>
      <c r="D189" s="50">
        <v>0.07</v>
      </c>
      <c r="E189" s="26"/>
    </row>
    <row r="190" spans="1:5" ht="12.75">
      <c r="A190" s="30">
        <v>31593</v>
      </c>
      <c r="B190" s="3">
        <v>11149</v>
      </c>
      <c r="C190" s="31">
        <v>35.5</v>
      </c>
      <c r="D190" s="49">
        <v>0</v>
      </c>
      <c r="E190" s="26"/>
    </row>
    <row r="191" spans="1:5" ht="12.75">
      <c r="A191" s="30">
        <v>31624</v>
      </c>
      <c r="B191" s="3">
        <v>11149</v>
      </c>
      <c r="C191" s="31">
        <v>29</v>
      </c>
      <c r="D191" s="49">
        <v>0</v>
      </c>
      <c r="E191" s="26"/>
    </row>
    <row r="192" spans="1:5" ht="12.75">
      <c r="A192" s="30">
        <v>31653</v>
      </c>
      <c r="B192" s="3">
        <v>11149</v>
      </c>
      <c r="C192" s="31">
        <v>28.75</v>
      </c>
      <c r="D192" s="50">
        <v>0.07</v>
      </c>
      <c r="E192" s="26"/>
    </row>
    <row r="193" spans="1:5" ht="12.75">
      <c r="A193" s="30">
        <v>31685</v>
      </c>
      <c r="B193" s="3">
        <v>11149</v>
      </c>
      <c r="C193" s="31">
        <v>23.875</v>
      </c>
      <c r="D193" s="49">
        <v>0</v>
      </c>
      <c r="E193" s="26"/>
    </row>
    <row r="194" spans="1:5" ht="12.75">
      <c r="A194" s="30">
        <v>31716</v>
      </c>
      <c r="B194" s="3">
        <v>11149</v>
      </c>
      <c r="C194" s="31">
        <v>32.125</v>
      </c>
      <c r="D194" s="49">
        <v>0</v>
      </c>
      <c r="E194" s="26"/>
    </row>
    <row r="195" spans="1:5" ht="12.75">
      <c r="A195" s="30">
        <v>31744</v>
      </c>
      <c r="B195" s="3">
        <v>11149</v>
      </c>
      <c r="C195" s="31">
        <v>29.5</v>
      </c>
      <c r="D195" s="50">
        <v>0.07</v>
      </c>
      <c r="E195" s="26"/>
    </row>
    <row r="196" spans="1:5" ht="12.75">
      <c r="A196" s="30">
        <v>31777</v>
      </c>
      <c r="B196" s="3">
        <v>11149</v>
      </c>
      <c r="C196" s="31">
        <v>26.75</v>
      </c>
      <c r="D196" s="49">
        <v>0</v>
      </c>
      <c r="E196" s="26"/>
    </row>
    <row r="197" spans="1:5" ht="12.75">
      <c r="A197" s="30">
        <v>31807</v>
      </c>
      <c r="B197" s="3">
        <v>11149</v>
      </c>
      <c r="C197" s="31">
        <v>36.125</v>
      </c>
      <c r="D197" s="49">
        <v>0</v>
      </c>
      <c r="E197" s="26"/>
    </row>
    <row r="198" spans="1:5" ht="12.75">
      <c r="A198" s="30">
        <v>31835</v>
      </c>
      <c r="B198" s="3">
        <v>11149</v>
      </c>
      <c r="C198" s="31">
        <v>36.875</v>
      </c>
      <c r="D198" s="50">
        <v>0.2</v>
      </c>
      <c r="E198" s="26"/>
    </row>
    <row r="199" spans="1:5" ht="12.75">
      <c r="A199" s="30">
        <v>31867</v>
      </c>
      <c r="B199" s="3">
        <v>11149</v>
      </c>
      <c r="C199" s="31">
        <v>36</v>
      </c>
      <c r="D199" s="49">
        <v>0</v>
      </c>
      <c r="E199" s="26"/>
    </row>
    <row r="200" spans="1:5" ht="12.75">
      <c r="A200" s="30">
        <v>31897</v>
      </c>
      <c r="B200" s="3">
        <v>16724</v>
      </c>
      <c r="C200" s="31">
        <v>21.375</v>
      </c>
      <c r="D200" s="49">
        <v>0</v>
      </c>
      <c r="E200" s="26" t="s">
        <v>48</v>
      </c>
    </row>
    <row r="201" spans="1:5" ht="12.75">
      <c r="A201" s="30">
        <v>31926</v>
      </c>
      <c r="B201" s="3">
        <v>16724</v>
      </c>
      <c r="C201" s="31">
        <v>21.5</v>
      </c>
      <c r="D201" s="50">
        <v>0.055</v>
      </c>
      <c r="E201" s="26"/>
    </row>
    <row r="202" spans="1:5" ht="12.75">
      <c r="A202" s="30">
        <v>31958</v>
      </c>
      <c r="B202" s="3">
        <v>9477</v>
      </c>
      <c r="C202" s="31">
        <v>19.25</v>
      </c>
      <c r="D202" s="49">
        <v>0</v>
      </c>
      <c r="E202" s="26"/>
    </row>
    <row r="203" spans="1:5" ht="12.75">
      <c r="A203" s="30">
        <v>31989</v>
      </c>
      <c r="B203" s="3">
        <v>9477</v>
      </c>
      <c r="C203" s="31">
        <v>20.25</v>
      </c>
      <c r="D203" s="49">
        <v>0</v>
      </c>
      <c r="E203" s="26"/>
    </row>
    <row r="204" spans="1:5" ht="12.75">
      <c r="A204" s="30">
        <v>32020</v>
      </c>
      <c r="B204" s="3">
        <v>9477</v>
      </c>
      <c r="C204" s="31">
        <v>24.625</v>
      </c>
      <c r="D204" s="50">
        <v>0.055</v>
      </c>
      <c r="E204" s="26"/>
    </row>
    <row r="205" spans="1:5" ht="12.75">
      <c r="A205" s="30">
        <v>32050</v>
      </c>
      <c r="B205" s="3">
        <v>9477</v>
      </c>
      <c r="C205" s="31">
        <v>23</v>
      </c>
      <c r="D205" s="49">
        <v>0</v>
      </c>
      <c r="E205" s="26"/>
    </row>
    <row r="206" spans="1:5" ht="12.75">
      <c r="A206" s="30">
        <v>32080</v>
      </c>
      <c r="B206" s="3">
        <v>9477</v>
      </c>
      <c r="C206" s="31">
        <v>12.125</v>
      </c>
      <c r="D206" s="49">
        <v>0</v>
      </c>
      <c r="E206" s="26"/>
    </row>
    <row r="207" spans="1:5" ht="12.75">
      <c r="A207" s="30">
        <v>32111</v>
      </c>
      <c r="B207" s="3">
        <v>9477</v>
      </c>
      <c r="C207" s="31">
        <v>11.625</v>
      </c>
      <c r="D207" s="50">
        <v>0.055</v>
      </c>
      <c r="E207" s="26"/>
    </row>
    <row r="208" spans="1:5" ht="12.75">
      <c r="A208" s="30">
        <v>32142</v>
      </c>
      <c r="B208" s="3">
        <v>9477</v>
      </c>
      <c r="C208" s="31">
        <v>12.5</v>
      </c>
      <c r="D208" s="49">
        <v>0</v>
      </c>
      <c r="E208" s="26"/>
    </row>
    <row r="209" spans="1:5" ht="12.75">
      <c r="A209" s="30">
        <v>32171</v>
      </c>
      <c r="B209" s="3">
        <v>9477</v>
      </c>
      <c r="C209" s="31">
        <v>12.625</v>
      </c>
      <c r="D209" s="49">
        <v>0</v>
      </c>
      <c r="E209" s="26"/>
    </row>
    <row r="210" spans="1:5" ht="12.75">
      <c r="A210" s="30">
        <v>32202</v>
      </c>
      <c r="B210" s="3">
        <v>9477</v>
      </c>
      <c r="C210" s="31">
        <v>13.5</v>
      </c>
      <c r="D210" s="50">
        <v>0.18</v>
      </c>
      <c r="E210" s="26"/>
    </row>
    <row r="211" spans="1:5" ht="12.75">
      <c r="A211" s="30">
        <v>32233</v>
      </c>
      <c r="B211" s="3">
        <v>9452</v>
      </c>
      <c r="C211" s="31">
        <v>12.25</v>
      </c>
      <c r="D211" s="49">
        <v>0</v>
      </c>
      <c r="E211" s="26"/>
    </row>
    <row r="212" spans="1:5" ht="12.75">
      <c r="A212" s="30">
        <v>32262</v>
      </c>
      <c r="B212" s="3">
        <v>9452</v>
      </c>
      <c r="C212" s="31">
        <v>12.625</v>
      </c>
      <c r="D212" s="49">
        <v>0</v>
      </c>
      <c r="E212" s="26"/>
    </row>
    <row r="213" spans="1:5" ht="12.75">
      <c r="A213" s="30">
        <v>32294</v>
      </c>
      <c r="B213" s="3">
        <v>9452</v>
      </c>
      <c r="C213" s="31">
        <v>11.5</v>
      </c>
      <c r="D213" s="50">
        <v>0.06</v>
      </c>
      <c r="E213" s="26"/>
    </row>
    <row r="214" spans="1:5" ht="12.75">
      <c r="A214" s="30">
        <v>32324</v>
      </c>
      <c r="B214" s="3">
        <v>9452</v>
      </c>
      <c r="C214" s="31">
        <v>11.875</v>
      </c>
      <c r="D214" s="49">
        <v>0</v>
      </c>
      <c r="E214" s="26"/>
    </row>
    <row r="215" spans="1:5" ht="12.75">
      <c r="A215" s="30">
        <v>32353</v>
      </c>
      <c r="B215" s="3">
        <v>9452</v>
      </c>
      <c r="C215" s="31">
        <v>11.5</v>
      </c>
      <c r="D215" s="49">
        <v>0</v>
      </c>
      <c r="E215" s="26"/>
    </row>
    <row r="216" spans="1:5" ht="12.75">
      <c r="A216" s="30">
        <v>32386</v>
      </c>
      <c r="B216" s="3">
        <v>9452</v>
      </c>
      <c r="C216" s="31">
        <v>11.25</v>
      </c>
      <c r="D216" s="50">
        <v>0.06</v>
      </c>
      <c r="E216" s="26"/>
    </row>
    <row r="217" spans="1:5" ht="12.75">
      <c r="A217" s="30">
        <v>32416</v>
      </c>
      <c r="B217" s="3">
        <v>9452</v>
      </c>
      <c r="C217" s="31">
        <v>11.75</v>
      </c>
      <c r="D217" s="49">
        <v>0</v>
      </c>
      <c r="E217" s="26"/>
    </row>
    <row r="218" spans="1:5" ht="12.75">
      <c r="A218" s="30">
        <v>32447</v>
      </c>
      <c r="B218" s="3">
        <v>9452</v>
      </c>
      <c r="C218" s="31">
        <v>11.75</v>
      </c>
      <c r="D218" s="49">
        <v>0</v>
      </c>
      <c r="E218" s="26"/>
    </row>
    <row r="219" spans="1:5" ht="12.75">
      <c r="A219" s="30">
        <v>32477</v>
      </c>
      <c r="B219" s="3">
        <v>9452</v>
      </c>
      <c r="C219" s="31">
        <v>11.5</v>
      </c>
      <c r="D219" s="50">
        <v>0.06</v>
      </c>
      <c r="E219" s="26"/>
    </row>
    <row r="220" spans="1:5" ht="12.75">
      <c r="A220" s="30">
        <v>32507</v>
      </c>
      <c r="B220" s="3">
        <v>9452</v>
      </c>
      <c r="C220" s="31">
        <v>10.875</v>
      </c>
      <c r="D220" s="49">
        <v>0</v>
      </c>
      <c r="E220" s="26"/>
    </row>
    <row r="221" spans="1:5" ht="12.75">
      <c r="A221" s="30">
        <v>32539</v>
      </c>
      <c r="B221" s="3">
        <v>9452</v>
      </c>
      <c r="C221" s="31">
        <v>15</v>
      </c>
      <c r="D221" s="49">
        <v>0</v>
      </c>
      <c r="E221" s="26"/>
    </row>
    <row r="222" spans="1:5" ht="12.75">
      <c r="A222" s="30">
        <v>32567</v>
      </c>
      <c r="B222" s="3">
        <v>9452</v>
      </c>
      <c r="C222" s="31">
        <v>13.75</v>
      </c>
      <c r="D222" s="50">
        <v>0.06</v>
      </c>
      <c r="E222" s="26"/>
    </row>
    <row r="223" spans="1:5" ht="12.75">
      <c r="A223" s="30">
        <v>32598</v>
      </c>
      <c r="B223" s="3">
        <v>9452</v>
      </c>
      <c r="C223" s="31">
        <v>13.25</v>
      </c>
      <c r="D223" s="49">
        <v>0</v>
      </c>
      <c r="E223" s="26"/>
    </row>
    <row r="224" spans="1:5" ht="12.75">
      <c r="A224" s="30">
        <v>32626</v>
      </c>
      <c r="B224" s="3">
        <v>9452</v>
      </c>
      <c r="C224" s="31">
        <v>13</v>
      </c>
      <c r="D224" s="49">
        <v>0</v>
      </c>
      <c r="E224" s="26"/>
    </row>
    <row r="225" spans="1:5" ht="12.75">
      <c r="A225" s="30">
        <v>32659</v>
      </c>
      <c r="B225" s="3">
        <v>9452</v>
      </c>
      <c r="C225" s="31">
        <v>16.125</v>
      </c>
      <c r="D225" s="50">
        <v>0.06</v>
      </c>
      <c r="E225" s="26"/>
    </row>
    <row r="226" spans="1:5" ht="12.75">
      <c r="A226" s="30">
        <v>32689</v>
      </c>
      <c r="B226" s="3">
        <v>9452</v>
      </c>
      <c r="C226" s="31">
        <v>14</v>
      </c>
      <c r="D226" s="49">
        <v>0</v>
      </c>
      <c r="E226" s="26"/>
    </row>
    <row r="227" spans="1:5" ht="12.75">
      <c r="A227" s="30">
        <v>32720</v>
      </c>
      <c r="B227" s="3">
        <v>9452</v>
      </c>
      <c r="C227" s="31">
        <v>16.5</v>
      </c>
      <c r="D227" s="49">
        <v>0</v>
      </c>
      <c r="E227" s="26"/>
    </row>
    <row r="228" spans="1:5" ht="12.75">
      <c r="A228" s="30">
        <v>32751</v>
      </c>
      <c r="B228" s="3">
        <v>9452</v>
      </c>
      <c r="C228" s="31">
        <v>17</v>
      </c>
      <c r="D228" s="50">
        <v>0.06</v>
      </c>
      <c r="E228" s="26"/>
    </row>
    <row r="229" spans="1:5" ht="12.75">
      <c r="A229" s="30">
        <v>32780</v>
      </c>
      <c r="B229" s="3">
        <v>9452</v>
      </c>
      <c r="C229" s="31">
        <v>16.75</v>
      </c>
      <c r="D229" s="49">
        <v>0</v>
      </c>
      <c r="E229" s="26"/>
    </row>
    <row r="230" spans="1:5" ht="12.75">
      <c r="A230" s="30">
        <v>32812</v>
      </c>
      <c r="B230" s="3">
        <v>9452</v>
      </c>
      <c r="C230" s="31">
        <v>15.75</v>
      </c>
      <c r="D230" s="49">
        <v>0</v>
      </c>
      <c r="E230" s="26"/>
    </row>
    <row r="231" spans="1:5" ht="12.75">
      <c r="A231" s="30">
        <v>32842</v>
      </c>
      <c r="B231" s="3">
        <v>9452</v>
      </c>
      <c r="C231" s="31">
        <v>14.875</v>
      </c>
      <c r="D231" s="50">
        <v>0.06</v>
      </c>
      <c r="E231" s="26"/>
    </row>
    <row r="232" spans="1:5" ht="12.75">
      <c r="A232" s="30">
        <v>32871</v>
      </c>
      <c r="B232" s="3">
        <v>9452</v>
      </c>
      <c r="C232" s="31">
        <v>13.625</v>
      </c>
      <c r="D232" s="49">
        <v>0</v>
      </c>
      <c r="E232" s="26"/>
    </row>
    <row r="233" spans="1:5" ht="12.75">
      <c r="A233" s="30">
        <v>32904</v>
      </c>
      <c r="B233" s="3">
        <v>9452</v>
      </c>
      <c r="C233" s="31">
        <v>12</v>
      </c>
      <c r="D233" s="49">
        <v>0</v>
      </c>
      <c r="E233" s="26"/>
    </row>
    <row r="234" spans="1:5" ht="12.75">
      <c r="A234" s="30">
        <v>32932</v>
      </c>
      <c r="B234" s="3">
        <v>9452</v>
      </c>
      <c r="C234" s="31">
        <v>13.625</v>
      </c>
      <c r="D234" s="50">
        <v>0.13</v>
      </c>
      <c r="E234" s="26"/>
    </row>
    <row r="235" spans="1:5" ht="12.75">
      <c r="A235" s="30">
        <v>32962</v>
      </c>
      <c r="B235" s="3">
        <v>9452</v>
      </c>
      <c r="C235" s="31">
        <v>13.25</v>
      </c>
      <c r="D235" s="49">
        <v>0</v>
      </c>
      <c r="E235" s="26"/>
    </row>
    <row r="236" spans="1:5" ht="12.75">
      <c r="A236" s="30">
        <v>32993</v>
      </c>
      <c r="B236" s="3">
        <v>9452</v>
      </c>
      <c r="C236" s="31">
        <v>13</v>
      </c>
      <c r="D236" s="49">
        <v>0</v>
      </c>
      <c r="E236" s="26"/>
    </row>
    <row r="237" spans="1:5" ht="12.75">
      <c r="A237" s="30">
        <v>33024</v>
      </c>
      <c r="B237" s="3">
        <v>9452</v>
      </c>
      <c r="C237" s="31">
        <v>15.25</v>
      </c>
      <c r="D237" s="50">
        <v>0.07</v>
      </c>
      <c r="E237" s="26"/>
    </row>
    <row r="238" spans="1:5" ht="12.75">
      <c r="A238" s="30">
        <v>33053</v>
      </c>
      <c r="B238" s="3">
        <v>9452</v>
      </c>
      <c r="C238" s="31">
        <v>14</v>
      </c>
      <c r="D238" s="49">
        <v>0</v>
      </c>
      <c r="E238" s="26"/>
    </row>
    <row r="239" spans="1:5" ht="12.75">
      <c r="A239" s="30">
        <v>33085</v>
      </c>
      <c r="B239" s="3">
        <v>9452</v>
      </c>
      <c r="C239" s="31">
        <v>13.5</v>
      </c>
      <c r="D239" s="49">
        <v>0</v>
      </c>
      <c r="E239" s="26"/>
    </row>
    <row r="240" spans="1:5" ht="12.75">
      <c r="A240" s="30">
        <v>33116</v>
      </c>
      <c r="B240" s="3">
        <v>9452</v>
      </c>
      <c r="C240" s="31">
        <v>11.375</v>
      </c>
      <c r="D240" s="50">
        <v>0.07</v>
      </c>
      <c r="E240" s="26"/>
    </row>
    <row r="241" spans="1:5" ht="12.75">
      <c r="A241" s="30">
        <v>33144</v>
      </c>
      <c r="B241" s="3">
        <v>9452</v>
      </c>
      <c r="C241" s="31">
        <v>10.375</v>
      </c>
      <c r="D241" s="49">
        <v>0</v>
      </c>
      <c r="E241" s="26"/>
    </row>
    <row r="242" spans="1:5" ht="12.75">
      <c r="A242" s="30">
        <v>33177</v>
      </c>
      <c r="B242" s="3">
        <v>9452</v>
      </c>
      <c r="C242" s="31">
        <v>9.75</v>
      </c>
      <c r="D242" s="49">
        <v>0</v>
      </c>
      <c r="E242" s="26"/>
    </row>
    <row r="243" spans="1:5" ht="12.75">
      <c r="A243" s="30">
        <v>33207</v>
      </c>
      <c r="B243" s="3">
        <v>9452</v>
      </c>
      <c r="C243" s="31">
        <v>10.125</v>
      </c>
      <c r="D243" s="50">
        <v>0.07</v>
      </c>
      <c r="E243" s="26"/>
    </row>
    <row r="244" spans="1:5" ht="12.75">
      <c r="A244" s="30">
        <v>33238</v>
      </c>
      <c r="B244" s="3">
        <v>9437</v>
      </c>
      <c r="C244" s="31">
        <v>10.25</v>
      </c>
      <c r="D244" s="49">
        <v>0</v>
      </c>
      <c r="E244" s="26"/>
    </row>
    <row r="245" spans="1:5" ht="12.75">
      <c r="A245" s="30">
        <v>33269</v>
      </c>
      <c r="B245" s="3">
        <v>9437</v>
      </c>
      <c r="C245" s="31">
        <v>13.125</v>
      </c>
      <c r="D245" s="49">
        <v>0</v>
      </c>
      <c r="E245" s="26"/>
    </row>
    <row r="246" spans="1:5" ht="12.75">
      <c r="A246" s="30">
        <v>33297</v>
      </c>
      <c r="B246" s="3">
        <v>9437</v>
      </c>
      <c r="C246" s="31">
        <v>16.125</v>
      </c>
      <c r="D246" s="50">
        <v>0.07</v>
      </c>
      <c r="E246" s="26"/>
    </row>
    <row r="247" spans="1:5" ht="12.75">
      <c r="A247" s="30">
        <v>33325</v>
      </c>
      <c r="B247" s="3">
        <v>9210</v>
      </c>
      <c r="C247" s="31">
        <v>18.875</v>
      </c>
      <c r="D247" s="49">
        <v>0</v>
      </c>
      <c r="E247" s="26"/>
    </row>
    <row r="248" spans="1:5" ht="12.75">
      <c r="A248" s="30">
        <v>33358</v>
      </c>
      <c r="B248" s="3">
        <v>9210</v>
      </c>
      <c r="C248" s="31">
        <v>17.5</v>
      </c>
      <c r="D248" s="49">
        <v>0</v>
      </c>
      <c r="E248" s="26"/>
    </row>
    <row r="249" spans="1:5" ht="12.75">
      <c r="A249" s="30">
        <v>33389</v>
      </c>
      <c r="B249" s="3">
        <v>9210</v>
      </c>
      <c r="C249" s="31">
        <v>17.75</v>
      </c>
      <c r="D249" s="50">
        <v>0.07</v>
      </c>
      <c r="E249" s="26"/>
    </row>
    <row r="250" spans="1:5" ht="12.75">
      <c r="A250" s="30">
        <v>33417</v>
      </c>
      <c r="B250" s="3">
        <v>9452</v>
      </c>
      <c r="C250" s="31">
        <v>17</v>
      </c>
      <c r="D250" s="49">
        <v>0</v>
      </c>
      <c r="E250" s="26"/>
    </row>
    <row r="251" spans="1:5" ht="12.75">
      <c r="A251" s="30">
        <v>33450</v>
      </c>
      <c r="B251" s="3">
        <v>9452</v>
      </c>
      <c r="C251" s="31">
        <v>19.625</v>
      </c>
      <c r="D251" s="49">
        <v>0</v>
      </c>
      <c r="E251" s="26"/>
    </row>
    <row r="252" spans="1:5" ht="12.75">
      <c r="A252" s="30">
        <v>33480</v>
      </c>
      <c r="B252" s="3">
        <v>9452</v>
      </c>
      <c r="C252" s="31">
        <v>20.625</v>
      </c>
      <c r="D252" s="50">
        <v>0.07</v>
      </c>
      <c r="E252" s="26"/>
    </row>
    <row r="253" spans="1:5" ht="12.75">
      <c r="A253" s="30">
        <v>33511</v>
      </c>
      <c r="B253" s="3">
        <v>9210</v>
      </c>
      <c r="C253" s="31">
        <v>19.25</v>
      </c>
      <c r="D253" s="49">
        <v>0</v>
      </c>
      <c r="E253" s="26"/>
    </row>
    <row r="254" spans="1:5" ht="12.75">
      <c r="A254" s="30">
        <v>33542</v>
      </c>
      <c r="B254" s="3">
        <v>9210</v>
      </c>
      <c r="C254" s="31">
        <v>20.375</v>
      </c>
      <c r="D254" s="49">
        <v>0</v>
      </c>
      <c r="E254" s="26"/>
    </row>
    <row r="255" spans="1:5" ht="12.75">
      <c r="A255" s="30">
        <v>33571</v>
      </c>
      <c r="B255" s="3">
        <v>9210</v>
      </c>
      <c r="C255" s="31">
        <v>20</v>
      </c>
      <c r="D255" s="50">
        <v>0.07</v>
      </c>
      <c r="E255" s="26"/>
    </row>
    <row r="256" spans="1:5" ht="12.75">
      <c r="A256" s="30">
        <v>33603</v>
      </c>
      <c r="B256" s="3">
        <v>9220</v>
      </c>
      <c r="C256" s="31">
        <v>27.75</v>
      </c>
      <c r="D256" s="49">
        <v>0</v>
      </c>
      <c r="E256" s="26"/>
    </row>
    <row r="257" spans="1:5" ht="12.75">
      <c r="A257" s="30">
        <v>33634</v>
      </c>
      <c r="B257" s="3">
        <v>9220</v>
      </c>
      <c r="C257" s="31">
        <v>27.5</v>
      </c>
      <c r="D257" s="49">
        <v>0</v>
      </c>
      <c r="E257" s="26"/>
    </row>
    <row r="258" spans="1:5" ht="12.75">
      <c r="A258" s="30">
        <v>33662</v>
      </c>
      <c r="B258" s="3">
        <v>9220</v>
      </c>
      <c r="C258" s="31">
        <v>28.5</v>
      </c>
      <c r="D258" s="50">
        <v>0.18</v>
      </c>
      <c r="E258" s="26"/>
    </row>
    <row r="259" spans="1:5" ht="12.75">
      <c r="A259" s="30">
        <v>33694</v>
      </c>
      <c r="B259" s="3">
        <v>9292</v>
      </c>
      <c r="C259" s="31">
        <v>28.625</v>
      </c>
      <c r="D259" s="49">
        <v>0</v>
      </c>
      <c r="E259" s="26"/>
    </row>
    <row r="260" spans="1:5" ht="12.75">
      <c r="A260" s="30">
        <v>33724</v>
      </c>
      <c r="B260" s="3">
        <v>9292</v>
      </c>
      <c r="C260" s="31">
        <v>21.5</v>
      </c>
      <c r="D260" s="49">
        <v>0</v>
      </c>
      <c r="E260" s="26"/>
    </row>
    <row r="261" spans="1:5" ht="12.75">
      <c r="A261" s="30">
        <v>33753</v>
      </c>
      <c r="B261" s="3">
        <v>9292</v>
      </c>
      <c r="C261" s="31">
        <v>21.5</v>
      </c>
      <c r="D261" s="50">
        <v>0.08</v>
      </c>
      <c r="E261" s="26"/>
    </row>
    <row r="262" spans="1:5" ht="12.75">
      <c r="A262" s="30">
        <v>33785</v>
      </c>
      <c r="B262" s="3">
        <v>9292</v>
      </c>
      <c r="C262" s="31">
        <v>21</v>
      </c>
      <c r="D262" s="49">
        <v>0</v>
      </c>
      <c r="E262" s="26"/>
    </row>
    <row r="263" spans="1:5" ht="12.75">
      <c r="A263" s="30">
        <v>33816</v>
      </c>
      <c r="B263" s="3">
        <v>9292</v>
      </c>
      <c r="C263" s="31">
        <v>20.125</v>
      </c>
      <c r="D263" s="49">
        <v>0</v>
      </c>
      <c r="E263" s="26"/>
    </row>
    <row r="264" spans="1:5" ht="12.75">
      <c r="A264" s="30">
        <v>33847</v>
      </c>
      <c r="B264" s="3">
        <v>9292</v>
      </c>
      <c r="C264" s="31">
        <v>19.625</v>
      </c>
      <c r="D264" s="50">
        <v>0.08</v>
      </c>
      <c r="E264" s="26"/>
    </row>
    <row r="265" spans="1:5" ht="12.75">
      <c r="A265" s="30">
        <v>33877</v>
      </c>
      <c r="B265" s="3">
        <v>9884</v>
      </c>
      <c r="C265" s="31">
        <v>20.125</v>
      </c>
      <c r="D265" s="49">
        <v>0</v>
      </c>
      <c r="E265" s="26"/>
    </row>
    <row r="266" spans="1:5" ht="12.75">
      <c r="A266" s="30">
        <v>33907</v>
      </c>
      <c r="B266" s="3">
        <v>9884</v>
      </c>
      <c r="C266" s="31">
        <v>21</v>
      </c>
      <c r="D266" s="49">
        <v>0</v>
      </c>
      <c r="E266" s="26"/>
    </row>
    <row r="267" spans="1:5" ht="12.75">
      <c r="A267" s="30">
        <v>33938</v>
      </c>
      <c r="B267" s="3">
        <v>9884</v>
      </c>
      <c r="C267" s="31">
        <v>25.375</v>
      </c>
      <c r="D267" s="50">
        <v>0.08</v>
      </c>
      <c r="E267" s="26"/>
    </row>
    <row r="268" spans="1:5" ht="12.75">
      <c r="A268" s="30">
        <v>33969</v>
      </c>
      <c r="B268" s="3">
        <v>9884</v>
      </c>
      <c r="C268" s="31">
        <v>24.75</v>
      </c>
      <c r="D268" s="49">
        <v>0</v>
      </c>
      <c r="E268" s="26"/>
    </row>
    <row r="269" spans="1:5" ht="12.75">
      <c r="A269" s="30">
        <v>33998</v>
      </c>
      <c r="B269" s="3">
        <v>9884</v>
      </c>
      <c r="C269" s="31">
        <v>27</v>
      </c>
      <c r="D269" s="49">
        <v>0</v>
      </c>
      <c r="E269" s="26"/>
    </row>
    <row r="270" spans="1:5" ht="12.75">
      <c r="A270" s="30">
        <v>34026</v>
      </c>
      <c r="B270" s="3">
        <v>9884</v>
      </c>
      <c r="C270" s="31">
        <v>26</v>
      </c>
      <c r="D270" s="50">
        <v>0.22</v>
      </c>
      <c r="E270" s="26"/>
    </row>
    <row r="271" spans="1:5" ht="12.75">
      <c r="A271" s="30">
        <v>34059</v>
      </c>
      <c r="B271" s="3">
        <v>9824</v>
      </c>
      <c r="C271" s="31">
        <v>27.125</v>
      </c>
      <c r="D271" s="49">
        <v>0</v>
      </c>
      <c r="E271" s="26"/>
    </row>
    <row r="272" spans="1:5" ht="12.75">
      <c r="A272" s="30">
        <v>34089</v>
      </c>
      <c r="B272" s="3">
        <v>9824</v>
      </c>
      <c r="C272" s="31">
        <v>25.125</v>
      </c>
      <c r="D272" s="49">
        <v>0</v>
      </c>
      <c r="E272" s="26"/>
    </row>
    <row r="273" spans="1:5" ht="12.75">
      <c r="A273" s="30">
        <v>34117</v>
      </c>
      <c r="B273" s="3">
        <v>9824</v>
      </c>
      <c r="C273" s="31">
        <v>26.125</v>
      </c>
      <c r="D273" s="50">
        <v>0.1</v>
      </c>
      <c r="E273" s="26"/>
    </row>
    <row r="274" spans="1:5" ht="12.75">
      <c r="A274" s="30">
        <v>34150</v>
      </c>
      <c r="B274" s="3">
        <v>10315</v>
      </c>
      <c r="C274" s="31">
        <v>28.875</v>
      </c>
      <c r="D274" s="50">
        <v>1.443</v>
      </c>
      <c r="E274" s="26"/>
    </row>
    <row r="275" spans="1:5" ht="12.75">
      <c r="A275" s="30">
        <v>34180</v>
      </c>
      <c r="B275" s="3">
        <v>10623</v>
      </c>
      <c r="C275" s="31">
        <v>30.75</v>
      </c>
      <c r="D275" s="49">
        <v>0</v>
      </c>
      <c r="E275" s="26"/>
    </row>
    <row r="276" spans="1:5" ht="12.75">
      <c r="A276" s="30">
        <v>34212</v>
      </c>
      <c r="B276" s="3">
        <v>10623</v>
      </c>
      <c r="C276" s="31">
        <v>35</v>
      </c>
      <c r="D276" s="50">
        <v>0.1</v>
      </c>
      <c r="E276" s="26"/>
    </row>
    <row r="277" spans="1:5" ht="12.75">
      <c r="A277" s="30">
        <v>34242</v>
      </c>
      <c r="B277" s="3">
        <v>10643</v>
      </c>
      <c r="C277" s="31">
        <v>36.25</v>
      </c>
      <c r="D277" s="49">
        <v>0</v>
      </c>
      <c r="E277" s="26"/>
    </row>
    <row r="278" spans="1:5" ht="12.75">
      <c r="A278" s="30">
        <v>34271</v>
      </c>
      <c r="B278" s="3">
        <v>10643</v>
      </c>
      <c r="C278" s="31">
        <v>35.875</v>
      </c>
      <c r="D278" s="49">
        <v>0</v>
      </c>
      <c r="E278" s="26"/>
    </row>
    <row r="279" spans="1:5" ht="12.75">
      <c r="A279" s="30">
        <v>34303</v>
      </c>
      <c r="B279" s="3">
        <v>10678</v>
      </c>
      <c r="C279" s="31">
        <v>34.25</v>
      </c>
      <c r="D279" s="50">
        <v>0.1</v>
      </c>
      <c r="E279" s="26"/>
    </row>
    <row r="280" spans="1:5" ht="12.75">
      <c r="A280" s="30">
        <v>34334</v>
      </c>
      <c r="B280" s="3">
        <v>11212</v>
      </c>
      <c r="C280" s="31">
        <v>35.75</v>
      </c>
      <c r="D280" s="50">
        <v>1.788</v>
      </c>
      <c r="E280" s="26"/>
    </row>
    <row r="281" spans="1:5" ht="12.75">
      <c r="A281" s="30">
        <v>34365</v>
      </c>
      <c r="B281" s="3">
        <v>10678</v>
      </c>
      <c r="C281" s="31">
        <v>35.375</v>
      </c>
      <c r="D281" s="49">
        <v>0</v>
      </c>
      <c r="E281" s="26"/>
    </row>
    <row r="282" spans="1:5" ht="12.75">
      <c r="A282" s="30">
        <v>34393</v>
      </c>
      <c r="B282" s="3">
        <v>11238</v>
      </c>
      <c r="C282" s="31">
        <v>28.375</v>
      </c>
      <c r="D282" s="50">
        <v>0.27</v>
      </c>
      <c r="E282" s="26"/>
    </row>
    <row r="283" spans="1:5" ht="12.75">
      <c r="A283" s="30">
        <v>34424</v>
      </c>
      <c r="B283" s="3">
        <v>11238</v>
      </c>
      <c r="C283" s="31">
        <v>25.625</v>
      </c>
      <c r="D283" s="49">
        <v>0</v>
      </c>
      <c r="E283" s="26"/>
    </row>
    <row r="284" spans="1:5" ht="12.75">
      <c r="A284" s="30">
        <v>34453</v>
      </c>
      <c r="B284" s="3">
        <v>11238</v>
      </c>
      <c r="C284" s="31">
        <v>26.375</v>
      </c>
      <c r="D284" s="49">
        <v>0</v>
      </c>
      <c r="E284" s="26"/>
    </row>
    <row r="285" spans="1:5" ht="12.75">
      <c r="A285" s="30">
        <v>34485</v>
      </c>
      <c r="B285" s="3">
        <v>11238</v>
      </c>
      <c r="C285" s="31">
        <v>26.875</v>
      </c>
      <c r="D285" s="50">
        <v>0.12</v>
      </c>
      <c r="E285" s="26"/>
    </row>
    <row r="286" spans="1:5" ht="12.75">
      <c r="A286" s="30">
        <v>34515</v>
      </c>
      <c r="B286" s="3">
        <v>11168</v>
      </c>
      <c r="C286" s="31">
        <v>25.375</v>
      </c>
      <c r="D286" s="49">
        <v>0</v>
      </c>
      <c r="E286" s="26"/>
    </row>
    <row r="287" spans="1:5" ht="12.75">
      <c r="A287" s="30">
        <v>34544</v>
      </c>
      <c r="B287" s="3">
        <v>11168</v>
      </c>
      <c r="C287" s="31">
        <v>24.75</v>
      </c>
      <c r="D287" s="49">
        <v>0</v>
      </c>
      <c r="E287" s="26"/>
    </row>
    <row r="288" spans="1:5" ht="12.75">
      <c r="A288" s="30">
        <v>34577</v>
      </c>
      <c r="B288" s="3">
        <v>11121</v>
      </c>
      <c r="C288" s="31">
        <v>29.25</v>
      </c>
      <c r="D288" s="50">
        <v>0.12</v>
      </c>
      <c r="E288" s="26"/>
    </row>
    <row r="289" spans="1:5" ht="12.75">
      <c r="A289" s="30">
        <v>34607</v>
      </c>
      <c r="B289" s="3">
        <v>11121</v>
      </c>
      <c r="C289" s="31">
        <v>25.875</v>
      </c>
      <c r="D289" s="49">
        <v>0</v>
      </c>
      <c r="E289" s="26"/>
    </row>
    <row r="290" spans="1:5" ht="12.75">
      <c r="A290" s="30">
        <v>34638</v>
      </c>
      <c r="B290" s="3">
        <v>11111</v>
      </c>
      <c r="C290" s="31">
        <v>25.75</v>
      </c>
      <c r="D290" s="49">
        <v>0</v>
      </c>
      <c r="E290" s="26"/>
    </row>
    <row r="291" spans="1:5" ht="12.75">
      <c r="A291" s="30">
        <v>34668</v>
      </c>
      <c r="B291" s="3">
        <v>11111</v>
      </c>
      <c r="C291" s="31">
        <v>24.75</v>
      </c>
      <c r="D291" s="50">
        <v>0.12</v>
      </c>
      <c r="E291" s="26"/>
    </row>
    <row r="292" spans="1:5" ht="12.75">
      <c r="A292" s="30">
        <v>34698</v>
      </c>
      <c r="B292" s="3">
        <v>11111</v>
      </c>
      <c r="C292" s="31">
        <v>28.375</v>
      </c>
      <c r="D292" s="49">
        <v>0</v>
      </c>
      <c r="E292" s="26"/>
    </row>
    <row r="293" spans="1:5" ht="12.75">
      <c r="A293" s="30">
        <v>34730</v>
      </c>
      <c r="B293" s="3">
        <v>11075</v>
      </c>
      <c r="C293" s="31">
        <v>30.875</v>
      </c>
      <c r="D293" s="49">
        <v>0</v>
      </c>
      <c r="E293" s="26"/>
    </row>
    <row r="294" spans="1:5" ht="12.75">
      <c r="A294" s="30">
        <v>34758</v>
      </c>
      <c r="B294" s="3">
        <v>11075</v>
      </c>
      <c r="C294" s="31">
        <v>35</v>
      </c>
      <c r="D294" s="50">
        <v>0.29</v>
      </c>
      <c r="E294" s="26"/>
    </row>
    <row r="295" spans="1:5" ht="12.75">
      <c r="A295" s="30">
        <v>34789</v>
      </c>
      <c r="B295" s="3">
        <v>11075</v>
      </c>
      <c r="C295" s="31">
        <v>35.5</v>
      </c>
      <c r="D295" s="49">
        <v>0</v>
      </c>
      <c r="E295" s="26"/>
    </row>
    <row r="296" spans="1:5" ht="12.75">
      <c r="A296" s="30">
        <v>34817</v>
      </c>
      <c r="B296" s="3">
        <v>11075</v>
      </c>
      <c r="C296" s="31">
        <v>40.625</v>
      </c>
      <c r="D296" s="49">
        <v>0</v>
      </c>
      <c r="E296" s="26"/>
    </row>
    <row r="297" spans="1:5" ht="12.75">
      <c r="A297" s="30">
        <v>34850</v>
      </c>
      <c r="B297" s="3">
        <v>11075</v>
      </c>
      <c r="C297" s="31">
        <v>47</v>
      </c>
      <c r="D297" s="49">
        <v>0</v>
      </c>
      <c r="E297" s="26"/>
    </row>
    <row r="298" spans="1:5" ht="12.75">
      <c r="A298" s="30">
        <v>34880</v>
      </c>
      <c r="B298" s="3">
        <v>16613</v>
      </c>
      <c r="C298" s="31">
        <v>36.625</v>
      </c>
      <c r="D298" s="50">
        <v>0.15</v>
      </c>
      <c r="E298" s="26" t="s">
        <v>48</v>
      </c>
    </row>
    <row r="299" spans="1:5" ht="12.75">
      <c r="A299" s="30">
        <v>34911</v>
      </c>
      <c r="B299" s="3">
        <v>16613</v>
      </c>
      <c r="C299" s="31">
        <v>38.5</v>
      </c>
      <c r="D299" s="49">
        <v>0</v>
      </c>
      <c r="E299" s="26"/>
    </row>
    <row r="300" spans="1:5" ht="12.75">
      <c r="A300" s="30">
        <v>34942</v>
      </c>
      <c r="B300" s="3">
        <v>16613</v>
      </c>
      <c r="C300" s="31">
        <v>37.375</v>
      </c>
      <c r="D300" s="50">
        <v>0.1</v>
      </c>
      <c r="E300" s="26"/>
    </row>
    <row r="301" spans="1:5" ht="12.75">
      <c r="A301" s="30">
        <v>34971</v>
      </c>
      <c r="B301" s="3">
        <v>16613</v>
      </c>
      <c r="C301" s="31">
        <v>45.875</v>
      </c>
      <c r="D301" s="49">
        <v>0</v>
      </c>
      <c r="E301" s="26"/>
    </row>
    <row r="302" spans="1:5" ht="12.75">
      <c r="A302" s="30">
        <v>35003</v>
      </c>
      <c r="B302" s="3">
        <v>24920</v>
      </c>
      <c r="C302" s="31">
        <v>23.75</v>
      </c>
      <c r="D302" s="49">
        <v>0</v>
      </c>
      <c r="E302" s="26" t="s">
        <v>48</v>
      </c>
    </row>
    <row r="303" spans="1:5" ht="12.75">
      <c r="A303" s="30">
        <v>35033</v>
      </c>
      <c r="B303" s="3">
        <v>24952</v>
      </c>
      <c r="C303" s="31">
        <v>25.375</v>
      </c>
      <c r="D303" s="50">
        <v>0.07</v>
      </c>
      <c r="E303" s="26"/>
    </row>
    <row r="304" spans="1:5" ht="12.75">
      <c r="A304" s="30">
        <v>35062</v>
      </c>
      <c r="B304" s="3">
        <v>24952</v>
      </c>
      <c r="C304" s="31">
        <v>20.5</v>
      </c>
      <c r="D304" s="49">
        <v>0</v>
      </c>
      <c r="E304" s="26"/>
    </row>
    <row r="305" spans="1:5" ht="12.75">
      <c r="A305" s="30">
        <v>35095</v>
      </c>
      <c r="B305" s="3">
        <v>25056</v>
      </c>
      <c r="C305" s="31">
        <v>23.25</v>
      </c>
      <c r="D305" s="49">
        <v>0</v>
      </c>
      <c r="E305" s="26"/>
    </row>
    <row r="306" spans="1:5" ht="12.75">
      <c r="A306" s="30">
        <v>35124</v>
      </c>
      <c r="B306" s="3">
        <v>25056</v>
      </c>
      <c r="C306" s="31">
        <v>26.25</v>
      </c>
      <c r="D306" s="50">
        <v>0.08</v>
      </c>
      <c r="E306" s="26"/>
    </row>
    <row r="307" spans="1:5" ht="12.75">
      <c r="A307" s="30">
        <v>35153</v>
      </c>
      <c r="B307" s="3">
        <v>25056</v>
      </c>
      <c r="C307" s="31">
        <v>29.5</v>
      </c>
      <c r="D307" s="49">
        <v>0</v>
      </c>
      <c r="E307" s="26"/>
    </row>
    <row r="308" spans="1:5" ht="12.75">
      <c r="A308" s="30">
        <v>35185</v>
      </c>
      <c r="B308" s="3">
        <v>25056</v>
      </c>
      <c r="C308" s="31">
        <v>30.5</v>
      </c>
      <c r="D308" s="49">
        <v>0</v>
      </c>
      <c r="E308" s="26"/>
    </row>
    <row r="309" spans="1:5" ht="12.75">
      <c r="A309" s="30">
        <v>35216</v>
      </c>
      <c r="B309" s="3">
        <v>25056</v>
      </c>
      <c r="C309" s="31">
        <v>33.875</v>
      </c>
      <c r="D309" s="50">
        <v>0.07</v>
      </c>
      <c r="E309" s="26"/>
    </row>
    <row r="310" spans="1:5" ht="12.75">
      <c r="A310" s="30">
        <v>35244</v>
      </c>
      <c r="B310" s="3">
        <v>25056</v>
      </c>
      <c r="C310" s="31">
        <v>32.5</v>
      </c>
      <c r="D310" s="49">
        <v>0</v>
      </c>
      <c r="E310" s="26"/>
    </row>
    <row r="311" spans="1:5" ht="12.75">
      <c r="A311" s="30">
        <v>35277</v>
      </c>
      <c r="B311" s="3">
        <v>25178</v>
      </c>
      <c r="C311" s="31">
        <v>28.375</v>
      </c>
      <c r="D311" s="49">
        <v>0</v>
      </c>
      <c r="E311" s="26"/>
    </row>
    <row r="312" spans="1:5" ht="12.75">
      <c r="A312" s="30">
        <v>35307</v>
      </c>
      <c r="B312" s="3">
        <v>25178</v>
      </c>
      <c r="C312" s="31">
        <v>29.25</v>
      </c>
      <c r="D312" s="50">
        <v>0.08</v>
      </c>
      <c r="E312" s="26"/>
    </row>
    <row r="313" spans="1:5" ht="12.75">
      <c r="A313" s="30">
        <v>35338</v>
      </c>
      <c r="B313" s="3">
        <v>25178</v>
      </c>
      <c r="C313" s="31">
        <v>26.5</v>
      </c>
      <c r="D313" s="49">
        <v>0</v>
      </c>
      <c r="E313" s="26"/>
    </row>
    <row r="314" spans="1:5" ht="12.75">
      <c r="A314" s="30">
        <v>35369</v>
      </c>
      <c r="B314" s="3">
        <v>25178</v>
      </c>
      <c r="C314" s="31">
        <v>26.25</v>
      </c>
      <c r="D314" s="49">
        <v>0</v>
      </c>
      <c r="E314" s="26"/>
    </row>
    <row r="315" spans="1:5" ht="12.75">
      <c r="A315" s="30">
        <v>35398</v>
      </c>
      <c r="B315" s="3">
        <v>25178</v>
      </c>
      <c r="C315" s="31">
        <v>28.375</v>
      </c>
      <c r="D315" s="50">
        <v>0.08</v>
      </c>
      <c r="E315" s="26"/>
    </row>
    <row r="316" spans="1:5" ht="12.75">
      <c r="A316" s="30">
        <v>35430</v>
      </c>
      <c r="B316" s="3">
        <v>25178</v>
      </c>
      <c r="C316" s="31">
        <v>29.875</v>
      </c>
      <c r="D316" s="49">
        <v>0</v>
      </c>
      <c r="E316" s="26"/>
    </row>
    <row r="317" spans="1:5" ht="12.75">
      <c r="A317" s="30">
        <v>35461</v>
      </c>
      <c r="B317" s="3">
        <v>25173</v>
      </c>
      <c r="C317" s="31">
        <v>36.625</v>
      </c>
      <c r="D317" s="49">
        <v>0</v>
      </c>
      <c r="E317" s="26"/>
    </row>
    <row r="318" spans="1:5" ht="12.75">
      <c r="A318" s="30">
        <v>35489</v>
      </c>
      <c r="B318" s="3">
        <v>25173</v>
      </c>
      <c r="C318" s="31">
        <v>35</v>
      </c>
      <c r="D318" s="50">
        <v>0.19</v>
      </c>
      <c r="E318" s="26"/>
    </row>
    <row r="319" spans="1:5" ht="12.75">
      <c r="A319" s="30">
        <v>35520</v>
      </c>
      <c r="B319" s="3">
        <v>37760</v>
      </c>
      <c r="C319" s="31">
        <v>20.875</v>
      </c>
      <c r="D319" s="49">
        <v>0</v>
      </c>
      <c r="E319" s="26" t="s">
        <v>48</v>
      </c>
    </row>
    <row r="320" spans="1:5" ht="12.75">
      <c r="A320" s="30">
        <v>35550</v>
      </c>
      <c r="B320" s="3">
        <v>37760</v>
      </c>
      <c r="C320" s="31">
        <v>22.125</v>
      </c>
      <c r="D320" s="49">
        <v>0</v>
      </c>
      <c r="E320" s="26"/>
    </row>
    <row r="321" spans="1:5" ht="12.75">
      <c r="A321" s="30">
        <v>35580</v>
      </c>
      <c r="B321" s="3">
        <v>37760</v>
      </c>
      <c r="C321" s="31">
        <v>23</v>
      </c>
      <c r="D321" s="50">
        <v>0.06</v>
      </c>
      <c r="E321" s="26"/>
    </row>
    <row r="322" spans="1:5" ht="12.75">
      <c r="A322" s="30">
        <v>35611</v>
      </c>
      <c r="B322" s="3">
        <v>38606</v>
      </c>
      <c r="C322" s="31">
        <v>23.25</v>
      </c>
      <c r="D322" s="49">
        <v>0</v>
      </c>
      <c r="E322" s="26"/>
    </row>
    <row r="323" spans="1:5" ht="12.75">
      <c r="A323" s="30">
        <v>35642</v>
      </c>
      <c r="B323" s="3">
        <v>38664</v>
      </c>
      <c r="C323" s="31">
        <v>26.25</v>
      </c>
      <c r="D323" s="49">
        <v>0</v>
      </c>
      <c r="E323" s="26"/>
    </row>
    <row r="324" spans="1:5" ht="12.75">
      <c r="A324" s="30">
        <v>35671</v>
      </c>
      <c r="B324" s="3">
        <v>38664</v>
      </c>
      <c r="C324" s="31">
        <v>34.25</v>
      </c>
      <c r="D324" s="50">
        <v>0.06</v>
      </c>
      <c r="E324" s="26"/>
    </row>
    <row r="325" spans="4:5" ht="12.75">
      <c r="D325" s="31"/>
      <c r="E325" s="26"/>
    </row>
    <row r="326" spans="1:5" ht="12.75">
      <c r="A326" s="33"/>
      <c r="B326" s="7"/>
      <c r="C326" s="7"/>
      <c r="D326" s="36"/>
      <c r="E326" s="28"/>
    </row>
    <row r="327" spans="1:5" ht="12.75">
      <c r="A327" s="89" t="s">
        <v>51</v>
      </c>
      <c r="B327" s="89"/>
      <c r="C327" s="89"/>
      <c r="D327" s="89"/>
      <c r="E327" s="89"/>
    </row>
    <row r="328" spans="1:5" ht="12.75">
      <c r="A328" s="34" t="s">
        <v>45</v>
      </c>
      <c r="B328" s="24" t="s">
        <v>98</v>
      </c>
      <c r="C328" s="24" t="s">
        <v>95</v>
      </c>
      <c r="D328" s="35" t="s">
        <v>96</v>
      </c>
      <c r="E328" s="24" t="s">
        <v>97</v>
      </c>
    </row>
    <row r="329" spans="4:5" ht="12.75">
      <c r="D329" s="31"/>
      <c r="E329" s="26"/>
    </row>
    <row r="330" spans="1:5" ht="12.75">
      <c r="A330" s="30">
        <v>31926</v>
      </c>
      <c r="B330" s="3">
        <v>2572</v>
      </c>
      <c r="C330" s="31">
        <v>6.938</v>
      </c>
      <c r="D330" s="49">
        <v>0</v>
      </c>
      <c r="E330" s="26"/>
    </row>
    <row r="331" spans="1:5" ht="12.75">
      <c r="A331" s="30">
        <v>31958</v>
      </c>
      <c r="B331" s="3">
        <v>2572</v>
      </c>
      <c r="C331" s="31">
        <v>8</v>
      </c>
      <c r="D331" s="49">
        <v>0</v>
      </c>
      <c r="E331" s="26"/>
    </row>
    <row r="332" spans="1:5" ht="12.75">
      <c r="A332" s="30">
        <v>31989</v>
      </c>
      <c r="B332" s="3">
        <v>2572</v>
      </c>
      <c r="C332" s="31">
        <v>8.25</v>
      </c>
      <c r="D332" s="49">
        <v>0</v>
      </c>
      <c r="E332" s="26"/>
    </row>
    <row r="333" spans="1:5" ht="12.75">
      <c r="A333" s="30">
        <v>32020</v>
      </c>
      <c r="B333" s="3">
        <v>2572</v>
      </c>
      <c r="C333" s="31">
        <v>7.5</v>
      </c>
      <c r="D333" s="49">
        <v>0</v>
      </c>
      <c r="E333" s="26"/>
    </row>
    <row r="334" spans="1:5" ht="12.75">
      <c r="A334" s="30">
        <v>32050</v>
      </c>
      <c r="B334" s="3">
        <v>2572</v>
      </c>
      <c r="C334" s="31">
        <v>8</v>
      </c>
      <c r="D334" s="49">
        <v>0</v>
      </c>
      <c r="E334" s="26"/>
    </row>
    <row r="335" spans="1:5" ht="12.75">
      <c r="A335" s="30">
        <v>32080</v>
      </c>
      <c r="B335" s="3">
        <v>2572</v>
      </c>
      <c r="C335" s="31">
        <v>6.25</v>
      </c>
      <c r="D335" s="49">
        <v>0</v>
      </c>
      <c r="E335" s="26"/>
    </row>
    <row r="336" spans="1:5" ht="12.75">
      <c r="A336" s="30">
        <v>32111</v>
      </c>
      <c r="B336" s="3">
        <v>2572</v>
      </c>
      <c r="C336" s="31">
        <v>6</v>
      </c>
      <c r="D336" s="49">
        <v>0</v>
      </c>
      <c r="E336" s="26"/>
    </row>
    <row r="337" spans="1:5" ht="12.75">
      <c r="A337" s="30">
        <v>32142</v>
      </c>
      <c r="B337" s="3">
        <v>2572</v>
      </c>
      <c r="C337" s="31">
        <v>5.25</v>
      </c>
      <c r="D337" s="49">
        <v>0</v>
      </c>
      <c r="E337" s="26"/>
    </row>
    <row r="338" spans="1:5" ht="12.75">
      <c r="A338" s="30">
        <v>32171</v>
      </c>
      <c r="B338" s="3">
        <v>2572</v>
      </c>
      <c r="C338" s="31">
        <v>4.5</v>
      </c>
      <c r="D338" s="49">
        <v>0</v>
      </c>
      <c r="E338" s="26"/>
    </row>
    <row r="339" spans="1:5" ht="12.75">
      <c r="A339" s="30">
        <v>32202</v>
      </c>
      <c r="B339" s="3">
        <v>2482</v>
      </c>
      <c r="C339" s="31">
        <v>4.75</v>
      </c>
      <c r="D339" s="49">
        <v>0</v>
      </c>
      <c r="E339" s="26"/>
    </row>
    <row r="340" spans="1:5" ht="12.75">
      <c r="A340" s="30">
        <v>32233</v>
      </c>
      <c r="B340" s="3">
        <v>2482</v>
      </c>
      <c r="C340" s="31">
        <v>6</v>
      </c>
      <c r="D340" s="49">
        <v>0</v>
      </c>
      <c r="E340" s="26"/>
    </row>
    <row r="341" spans="1:5" ht="12.75">
      <c r="A341" s="30">
        <v>32262</v>
      </c>
      <c r="B341" s="3">
        <v>2482</v>
      </c>
      <c r="C341" s="31">
        <v>5.875</v>
      </c>
      <c r="D341" s="49">
        <v>0</v>
      </c>
      <c r="E341" s="26"/>
    </row>
    <row r="342" spans="1:5" ht="12.75">
      <c r="A342" s="30">
        <v>32294</v>
      </c>
      <c r="B342" s="3">
        <v>2482</v>
      </c>
      <c r="C342" s="31">
        <v>6.25</v>
      </c>
      <c r="D342" s="49">
        <v>0</v>
      </c>
      <c r="E342" s="26"/>
    </row>
    <row r="343" spans="1:5" ht="12.75">
      <c r="A343" s="30">
        <v>32324</v>
      </c>
      <c r="B343" s="3">
        <v>2482</v>
      </c>
      <c r="C343" s="31">
        <v>5</v>
      </c>
      <c r="D343" s="49">
        <v>0</v>
      </c>
      <c r="E343" s="26"/>
    </row>
    <row r="344" spans="1:5" ht="12.75">
      <c r="A344" s="30">
        <v>32353</v>
      </c>
      <c r="B344" s="3">
        <v>2482</v>
      </c>
      <c r="C344" s="31">
        <v>3.5</v>
      </c>
      <c r="D344" s="49">
        <v>0</v>
      </c>
      <c r="E344" s="26"/>
    </row>
    <row r="345" spans="1:5" ht="12.75">
      <c r="A345" s="30">
        <v>32386</v>
      </c>
      <c r="B345" s="3">
        <v>2482</v>
      </c>
      <c r="C345" s="31">
        <v>3.25</v>
      </c>
      <c r="D345" s="49">
        <v>0</v>
      </c>
      <c r="E345" s="26"/>
    </row>
    <row r="346" spans="1:5" ht="12.75">
      <c r="A346" s="30">
        <v>32416</v>
      </c>
      <c r="B346" s="3">
        <v>2482</v>
      </c>
      <c r="C346" s="31">
        <v>4</v>
      </c>
      <c r="D346" s="49">
        <v>0</v>
      </c>
      <c r="E346" s="26"/>
    </row>
    <row r="347" spans="1:5" ht="12.75">
      <c r="A347" s="30">
        <v>32447</v>
      </c>
      <c r="B347" s="3">
        <v>2482</v>
      </c>
      <c r="C347" s="31">
        <v>3.375</v>
      </c>
      <c r="D347" s="49">
        <v>0</v>
      </c>
      <c r="E347" s="26"/>
    </row>
    <row r="348" spans="1:5" ht="12.75">
      <c r="A348" s="30">
        <v>32477</v>
      </c>
      <c r="B348" s="3">
        <v>2482</v>
      </c>
      <c r="C348" s="31">
        <v>3.5</v>
      </c>
      <c r="D348" s="49">
        <v>0</v>
      </c>
      <c r="E348" s="26"/>
    </row>
    <row r="349" spans="1:5" ht="12.75">
      <c r="A349" s="30">
        <v>32507</v>
      </c>
      <c r="B349" s="3">
        <v>2482</v>
      </c>
      <c r="C349" s="31">
        <v>2.75</v>
      </c>
      <c r="D349" s="49">
        <v>0</v>
      </c>
      <c r="E349" s="26"/>
    </row>
    <row r="350" spans="1:5" ht="12.75">
      <c r="A350" s="30">
        <v>32539</v>
      </c>
      <c r="B350" s="3">
        <v>2482</v>
      </c>
      <c r="C350" s="31">
        <v>3.75</v>
      </c>
      <c r="D350" s="49">
        <v>0</v>
      </c>
      <c r="E350" s="26"/>
    </row>
    <row r="351" spans="1:5" ht="12.75">
      <c r="A351" s="30">
        <v>32567</v>
      </c>
      <c r="B351" s="3">
        <v>2472</v>
      </c>
      <c r="C351" s="31">
        <v>3.75</v>
      </c>
      <c r="D351" s="49">
        <v>0</v>
      </c>
      <c r="E351" s="26"/>
    </row>
    <row r="352" spans="1:5" ht="12.75">
      <c r="A352" s="30">
        <v>32598</v>
      </c>
      <c r="B352" s="3">
        <v>2472</v>
      </c>
      <c r="C352" s="31">
        <v>4.75</v>
      </c>
      <c r="D352" s="49">
        <v>0</v>
      </c>
      <c r="E352" s="26"/>
    </row>
    <row r="353" spans="1:5" ht="12.75">
      <c r="A353" s="30">
        <v>32626</v>
      </c>
      <c r="B353" s="3">
        <v>2472</v>
      </c>
      <c r="C353" s="31">
        <v>4.25</v>
      </c>
      <c r="D353" s="49">
        <v>0</v>
      </c>
      <c r="E353" s="26"/>
    </row>
    <row r="354" spans="1:5" ht="12.75">
      <c r="A354" s="30">
        <v>32659</v>
      </c>
      <c r="B354" s="3">
        <v>2420</v>
      </c>
      <c r="C354" s="31">
        <v>5</v>
      </c>
      <c r="D354" s="49">
        <v>0</v>
      </c>
      <c r="E354" s="26"/>
    </row>
    <row r="355" spans="1:5" ht="12.75">
      <c r="A355" s="30">
        <v>32689</v>
      </c>
      <c r="B355" s="3">
        <v>2420</v>
      </c>
      <c r="C355" s="31">
        <v>6</v>
      </c>
      <c r="D355" s="49">
        <v>0</v>
      </c>
      <c r="E355" s="26"/>
    </row>
    <row r="356" spans="1:5" ht="12.75">
      <c r="A356" s="30">
        <v>32720</v>
      </c>
      <c r="B356" s="3">
        <v>2420</v>
      </c>
      <c r="C356" s="31">
        <v>6</v>
      </c>
      <c r="D356" s="49">
        <v>0</v>
      </c>
      <c r="E356" s="26"/>
    </row>
    <row r="357" spans="1:5" ht="12.75">
      <c r="A357" s="30">
        <v>32751</v>
      </c>
      <c r="B357" s="3">
        <v>2419</v>
      </c>
      <c r="C357" s="31">
        <v>5.75</v>
      </c>
      <c r="D357" s="50">
        <v>0.12</v>
      </c>
      <c r="E357" s="26"/>
    </row>
    <row r="358" spans="1:5" ht="12.75">
      <c r="A358" s="30">
        <v>32780</v>
      </c>
      <c r="B358" s="3">
        <v>2419</v>
      </c>
      <c r="C358" s="31">
        <v>5.625</v>
      </c>
      <c r="D358" s="49">
        <v>0</v>
      </c>
      <c r="E358" s="26"/>
    </row>
    <row r="359" spans="1:5" ht="12.75">
      <c r="A359" s="30">
        <v>32812</v>
      </c>
      <c r="B359" s="3">
        <v>2419</v>
      </c>
      <c r="C359" s="31">
        <v>5.375</v>
      </c>
      <c r="D359" s="49">
        <v>0</v>
      </c>
      <c r="E359" s="26"/>
    </row>
    <row r="360" spans="1:5" ht="12.75">
      <c r="A360" s="30">
        <v>32842</v>
      </c>
      <c r="B360" s="3">
        <v>2417</v>
      </c>
      <c r="C360" s="31">
        <v>5</v>
      </c>
      <c r="D360" s="49">
        <v>0</v>
      </c>
      <c r="E360" s="26"/>
    </row>
    <row r="361" spans="1:5" ht="12.75">
      <c r="A361" s="30">
        <v>32871</v>
      </c>
      <c r="B361" s="3">
        <v>2417</v>
      </c>
      <c r="C361" s="31">
        <v>4.5</v>
      </c>
      <c r="D361" s="49">
        <v>0</v>
      </c>
      <c r="E361" s="26"/>
    </row>
    <row r="362" spans="1:5" ht="12.75">
      <c r="A362" s="30">
        <v>32904</v>
      </c>
      <c r="B362" s="3">
        <v>2417</v>
      </c>
      <c r="C362" s="31">
        <v>4.375</v>
      </c>
      <c r="D362" s="49">
        <v>0</v>
      </c>
      <c r="E362" s="26"/>
    </row>
    <row r="363" spans="1:5" ht="12.75">
      <c r="A363" s="30">
        <v>32932</v>
      </c>
      <c r="B363" s="3">
        <v>2420</v>
      </c>
      <c r="C363" s="31">
        <v>3.75</v>
      </c>
      <c r="D363" s="49">
        <v>0</v>
      </c>
      <c r="E363" s="26"/>
    </row>
    <row r="364" spans="1:5" ht="12.75">
      <c r="A364" s="30">
        <v>32962</v>
      </c>
      <c r="B364" s="3">
        <v>2420</v>
      </c>
      <c r="C364" s="31">
        <v>4.25</v>
      </c>
      <c r="D364" s="49">
        <v>0</v>
      </c>
      <c r="E364" s="26"/>
    </row>
    <row r="365" spans="1:5" ht="12.75">
      <c r="A365" s="30">
        <v>32993</v>
      </c>
      <c r="B365" s="3">
        <v>2420</v>
      </c>
      <c r="C365" s="31">
        <v>4.375</v>
      </c>
      <c r="D365" s="49">
        <v>0</v>
      </c>
      <c r="E365" s="26"/>
    </row>
    <row r="366" spans="1:5" ht="12.75">
      <c r="A366" s="30">
        <v>33024</v>
      </c>
      <c r="B366" s="3">
        <v>2572</v>
      </c>
      <c r="C366" s="31">
        <v>4.25</v>
      </c>
      <c r="D366" s="49">
        <v>0</v>
      </c>
      <c r="E366" s="26"/>
    </row>
    <row r="367" spans="1:5" ht="12.75">
      <c r="A367" s="30">
        <v>33053</v>
      </c>
      <c r="B367" s="3">
        <v>2572</v>
      </c>
      <c r="C367" s="31">
        <v>4.75</v>
      </c>
      <c r="D367" s="49">
        <v>0</v>
      </c>
      <c r="E367" s="26"/>
    </row>
    <row r="368" spans="1:5" ht="12.75">
      <c r="A368" s="30">
        <v>33085</v>
      </c>
      <c r="B368" s="3">
        <v>2572</v>
      </c>
      <c r="C368" s="31">
        <v>4.625</v>
      </c>
      <c r="D368" s="49">
        <v>0</v>
      </c>
      <c r="E368" s="26"/>
    </row>
    <row r="369" spans="1:5" ht="12.75">
      <c r="A369" s="30">
        <v>33116</v>
      </c>
      <c r="B369" s="3">
        <v>2377</v>
      </c>
      <c r="C369" s="31">
        <v>4.375</v>
      </c>
      <c r="D369" s="50">
        <v>0.15</v>
      </c>
      <c r="E369" s="26"/>
    </row>
    <row r="370" spans="1:5" ht="12.75">
      <c r="A370" s="30">
        <v>33144</v>
      </c>
      <c r="B370" s="3">
        <v>2377</v>
      </c>
      <c r="C370" s="31">
        <v>4.25</v>
      </c>
      <c r="D370" s="49">
        <v>0</v>
      </c>
      <c r="E370" s="26"/>
    </row>
    <row r="371" spans="1:5" ht="12.75">
      <c r="A371" s="30">
        <v>33177</v>
      </c>
      <c r="B371" s="3">
        <v>2377</v>
      </c>
      <c r="C371" s="31">
        <v>4</v>
      </c>
      <c r="D371" s="49">
        <v>0</v>
      </c>
      <c r="E371" s="26"/>
    </row>
    <row r="372" spans="1:5" ht="12.75">
      <c r="A372" s="30">
        <v>33207</v>
      </c>
      <c r="B372" s="3">
        <v>2370</v>
      </c>
      <c r="C372" s="31">
        <v>3.75</v>
      </c>
      <c r="D372" s="49">
        <v>0</v>
      </c>
      <c r="E372" s="26"/>
    </row>
    <row r="373" spans="1:5" ht="12.75">
      <c r="A373" s="30">
        <v>33238</v>
      </c>
      <c r="B373" s="3">
        <v>2370</v>
      </c>
      <c r="C373" s="31">
        <v>3.625</v>
      </c>
      <c r="D373" s="49">
        <v>0</v>
      </c>
      <c r="E373" s="26"/>
    </row>
    <row r="374" spans="1:5" ht="12.75">
      <c r="A374" s="30">
        <v>33269</v>
      </c>
      <c r="B374" s="3">
        <v>2370</v>
      </c>
      <c r="C374" s="31">
        <v>3.75</v>
      </c>
      <c r="D374" s="49">
        <v>0</v>
      </c>
      <c r="E374" s="26"/>
    </row>
    <row r="375" spans="1:5" ht="12.75">
      <c r="A375" s="30">
        <v>33297</v>
      </c>
      <c r="B375" s="3">
        <v>2320</v>
      </c>
      <c r="C375" s="31">
        <v>4.5</v>
      </c>
      <c r="D375" s="49">
        <v>0</v>
      </c>
      <c r="E375" s="26"/>
    </row>
    <row r="376" spans="1:5" ht="12.75">
      <c r="A376" s="30">
        <v>33325</v>
      </c>
      <c r="B376" s="3">
        <v>2320</v>
      </c>
      <c r="C376" s="31">
        <v>6.125</v>
      </c>
      <c r="D376" s="49">
        <v>0</v>
      </c>
      <c r="E376" s="26"/>
    </row>
    <row r="377" spans="1:5" ht="12.75">
      <c r="A377" s="30">
        <v>33358</v>
      </c>
      <c r="B377" s="3">
        <v>2320</v>
      </c>
      <c r="C377" s="31">
        <v>7</v>
      </c>
      <c r="D377" s="49">
        <v>0</v>
      </c>
      <c r="E377" s="26"/>
    </row>
    <row r="378" spans="1:5" ht="12.75">
      <c r="A378" s="30">
        <v>33389</v>
      </c>
      <c r="B378" s="3">
        <v>2320</v>
      </c>
      <c r="C378" s="31">
        <v>8.25</v>
      </c>
      <c r="D378" s="49">
        <v>0</v>
      </c>
      <c r="E378" s="26"/>
    </row>
    <row r="379" spans="1:5" ht="12.75">
      <c r="A379" s="30">
        <v>33417</v>
      </c>
      <c r="B379" s="3">
        <v>2900</v>
      </c>
      <c r="C379" s="31">
        <v>8</v>
      </c>
      <c r="D379" s="49">
        <v>0</v>
      </c>
      <c r="E379" s="26" t="s">
        <v>52</v>
      </c>
    </row>
    <row r="380" spans="1:5" ht="12.75">
      <c r="A380" s="30">
        <v>33450</v>
      </c>
      <c r="B380" s="3">
        <v>2900</v>
      </c>
      <c r="C380" s="31">
        <v>10.375</v>
      </c>
      <c r="D380" s="49">
        <v>0</v>
      </c>
      <c r="E380" s="26"/>
    </row>
    <row r="381" spans="1:5" ht="12.75">
      <c r="A381" s="30">
        <v>33480</v>
      </c>
      <c r="B381" s="3">
        <v>2943</v>
      </c>
      <c r="C381" s="31">
        <v>10.75</v>
      </c>
      <c r="D381" s="50">
        <v>0.16</v>
      </c>
      <c r="E381" s="26"/>
    </row>
    <row r="382" spans="1:5" ht="12.75">
      <c r="A382" s="30">
        <v>33511</v>
      </c>
      <c r="B382" s="3">
        <v>2943</v>
      </c>
      <c r="C382" s="31">
        <v>14.25</v>
      </c>
      <c r="D382" s="49">
        <v>0</v>
      </c>
      <c r="E382" s="26"/>
    </row>
    <row r="383" spans="1:5" ht="12.75">
      <c r="A383" s="30">
        <v>33542</v>
      </c>
      <c r="B383" s="3">
        <v>2943</v>
      </c>
      <c r="C383" s="31">
        <v>14</v>
      </c>
      <c r="D383" s="49">
        <v>0</v>
      </c>
      <c r="E383" s="26"/>
    </row>
    <row r="384" spans="1:5" ht="12.75">
      <c r="A384" s="30">
        <v>33571</v>
      </c>
      <c r="B384" s="3">
        <v>2943</v>
      </c>
      <c r="C384" s="31">
        <v>15.5</v>
      </c>
      <c r="D384" s="49">
        <v>0</v>
      </c>
      <c r="E384" s="26"/>
    </row>
    <row r="385" spans="1:5" ht="12.75">
      <c r="A385" s="30">
        <v>33603</v>
      </c>
      <c r="B385" s="3">
        <v>2943</v>
      </c>
      <c r="C385" s="31">
        <v>27.5</v>
      </c>
      <c r="D385" s="49">
        <v>0</v>
      </c>
      <c r="E385" s="26"/>
    </row>
    <row r="386" spans="1:5" ht="12.75">
      <c r="A386" s="30">
        <v>33634</v>
      </c>
      <c r="B386" s="3">
        <v>2943</v>
      </c>
      <c r="C386" s="31">
        <v>26.5</v>
      </c>
      <c r="D386" s="49">
        <v>0</v>
      </c>
      <c r="E386" s="26"/>
    </row>
    <row r="387" spans="1:5" ht="12.75">
      <c r="A387" s="30">
        <v>33662</v>
      </c>
      <c r="B387" s="3">
        <v>4415</v>
      </c>
      <c r="C387" s="31">
        <v>21.75</v>
      </c>
      <c r="D387" s="49">
        <v>0</v>
      </c>
      <c r="E387" s="26" t="s">
        <v>48</v>
      </c>
    </row>
    <row r="388" spans="1:5" ht="12.75">
      <c r="A388" s="30">
        <v>33694</v>
      </c>
      <c r="B388" s="3">
        <v>4466</v>
      </c>
      <c r="C388" s="31">
        <v>25.375</v>
      </c>
      <c r="D388" s="49">
        <v>0</v>
      </c>
      <c r="E388" s="26"/>
    </row>
    <row r="389" spans="1:5" ht="12.75">
      <c r="A389" s="30">
        <v>33724</v>
      </c>
      <c r="B389" s="3">
        <v>4466</v>
      </c>
      <c r="C389" s="31">
        <v>20.625</v>
      </c>
      <c r="D389" s="49">
        <v>0</v>
      </c>
      <c r="E389" s="26"/>
    </row>
    <row r="390" spans="1:5" ht="12.75">
      <c r="A390" s="30">
        <v>33753</v>
      </c>
      <c r="B390" s="3">
        <v>4466</v>
      </c>
      <c r="C390" s="31">
        <v>21.75</v>
      </c>
      <c r="D390" s="49">
        <v>0</v>
      </c>
      <c r="E390" s="26"/>
    </row>
    <row r="391" spans="1:5" ht="12.75">
      <c r="A391" s="30">
        <v>33785</v>
      </c>
      <c r="B391" s="3">
        <v>4466</v>
      </c>
      <c r="C391" s="31">
        <v>17.125</v>
      </c>
      <c r="D391" s="49">
        <v>0</v>
      </c>
      <c r="E391" s="26"/>
    </row>
    <row r="392" spans="1:5" ht="12.75">
      <c r="A392" s="30">
        <v>33816</v>
      </c>
      <c r="B392" s="3">
        <v>4466</v>
      </c>
      <c r="C392" s="31">
        <v>17.625</v>
      </c>
      <c r="D392" s="49">
        <v>0</v>
      </c>
      <c r="E392" s="26"/>
    </row>
    <row r="393" spans="1:5" ht="12.75">
      <c r="A393" s="30">
        <v>33847</v>
      </c>
      <c r="B393" s="3">
        <v>4466</v>
      </c>
      <c r="C393" s="31">
        <v>13.75</v>
      </c>
      <c r="D393" s="50">
        <v>0.2</v>
      </c>
      <c r="E393" s="26"/>
    </row>
    <row r="394" spans="1:5" ht="12.75">
      <c r="A394" s="30">
        <v>33877</v>
      </c>
      <c r="B394" s="3">
        <v>4847</v>
      </c>
      <c r="C394" s="31">
        <v>14.375</v>
      </c>
      <c r="D394" s="49">
        <v>0</v>
      </c>
      <c r="E394" s="26"/>
    </row>
    <row r="395" spans="1:5" ht="12.75">
      <c r="A395" s="30">
        <v>33907</v>
      </c>
      <c r="B395" s="3">
        <v>4847</v>
      </c>
      <c r="C395" s="31">
        <v>15.625</v>
      </c>
      <c r="D395" s="49">
        <v>0</v>
      </c>
      <c r="E395" s="26"/>
    </row>
    <row r="396" spans="1:5" ht="12.75">
      <c r="A396" s="30">
        <v>33938</v>
      </c>
      <c r="B396" s="3">
        <v>4847</v>
      </c>
      <c r="C396" s="31">
        <v>20.75</v>
      </c>
      <c r="D396" s="49">
        <v>0</v>
      </c>
      <c r="E396" s="26"/>
    </row>
    <row r="397" spans="1:5" ht="12.75">
      <c r="A397" s="30">
        <v>33969</v>
      </c>
      <c r="B397" s="3">
        <v>4847</v>
      </c>
      <c r="C397" s="31">
        <v>20.5</v>
      </c>
      <c r="D397" s="49">
        <v>0</v>
      </c>
      <c r="E397" s="26"/>
    </row>
    <row r="398" spans="1:5" ht="12.75">
      <c r="A398" s="30">
        <v>33998</v>
      </c>
      <c r="B398" s="3">
        <v>4847</v>
      </c>
      <c r="C398" s="31">
        <v>25.25</v>
      </c>
      <c r="D398" s="49">
        <v>0</v>
      </c>
      <c r="E398" s="26"/>
    </row>
    <row r="399" spans="1:5" ht="12.75">
      <c r="A399" s="30">
        <v>34026</v>
      </c>
      <c r="B399" s="3">
        <v>4847</v>
      </c>
      <c r="C399" s="31">
        <v>24.375</v>
      </c>
      <c r="D399" s="49">
        <v>0</v>
      </c>
      <c r="E399" s="26"/>
    </row>
    <row r="400" spans="1:5" ht="12.75">
      <c r="A400" s="30">
        <v>34059</v>
      </c>
      <c r="B400" s="3">
        <v>6071</v>
      </c>
      <c r="C400" s="31">
        <v>20.5</v>
      </c>
      <c r="D400" s="49">
        <v>0</v>
      </c>
      <c r="E400" s="26" t="s">
        <v>52</v>
      </c>
    </row>
    <row r="401" spans="1:5" ht="12.75">
      <c r="A401" s="30">
        <v>34089</v>
      </c>
      <c r="B401" s="3">
        <v>6071</v>
      </c>
      <c r="C401" s="31">
        <v>18.5</v>
      </c>
      <c r="D401" s="49">
        <v>0</v>
      </c>
      <c r="E401" s="26"/>
    </row>
    <row r="402" spans="1:5" ht="12.75">
      <c r="A402" s="30">
        <v>34117</v>
      </c>
      <c r="B402" s="3">
        <v>6071</v>
      </c>
      <c r="C402" s="31">
        <v>27.25</v>
      </c>
      <c r="D402" s="49">
        <v>0</v>
      </c>
      <c r="E402" s="26"/>
    </row>
    <row r="403" spans="1:5" ht="12.75">
      <c r="A403" s="30">
        <v>34150</v>
      </c>
      <c r="B403" s="3">
        <v>6072</v>
      </c>
      <c r="C403" s="31">
        <v>33.5</v>
      </c>
      <c r="D403" s="49">
        <v>0</v>
      </c>
      <c r="E403" s="26"/>
    </row>
    <row r="404" spans="1:5" ht="12.75">
      <c r="A404" s="30">
        <v>34180</v>
      </c>
      <c r="B404" s="3">
        <v>6072</v>
      </c>
      <c r="C404" s="31">
        <v>33</v>
      </c>
      <c r="D404" s="49">
        <v>0</v>
      </c>
      <c r="E404" s="26"/>
    </row>
    <row r="405" spans="1:5" ht="12.75">
      <c r="A405" s="30">
        <v>34212</v>
      </c>
      <c r="B405" s="3">
        <v>6072</v>
      </c>
      <c r="C405" s="31">
        <v>42.625</v>
      </c>
      <c r="D405" s="50">
        <v>0.25</v>
      </c>
      <c r="E405" s="26"/>
    </row>
    <row r="406" spans="1:5" ht="12.75">
      <c r="A406" s="30">
        <v>34242</v>
      </c>
      <c r="B406" s="3">
        <v>6072</v>
      </c>
      <c r="C406" s="31">
        <v>50.125</v>
      </c>
      <c r="D406" s="49">
        <v>0</v>
      </c>
      <c r="E406" s="26"/>
    </row>
    <row r="407" spans="1:5" ht="12.75">
      <c r="A407" s="30">
        <v>34271</v>
      </c>
      <c r="B407" s="3">
        <v>6072</v>
      </c>
      <c r="C407" s="31">
        <v>47.25</v>
      </c>
      <c r="D407" s="49">
        <v>0</v>
      </c>
      <c r="E407" s="26"/>
    </row>
    <row r="408" spans="1:5" ht="12.75">
      <c r="A408" s="30">
        <v>34303</v>
      </c>
      <c r="B408" s="3">
        <v>9108</v>
      </c>
      <c r="C408" s="31">
        <v>25.75</v>
      </c>
      <c r="D408" s="49">
        <v>0</v>
      </c>
      <c r="E408" s="26" t="s">
        <v>48</v>
      </c>
    </row>
    <row r="409" spans="1:5" ht="12.75">
      <c r="A409" s="30">
        <v>34334</v>
      </c>
      <c r="B409" s="3">
        <v>9150</v>
      </c>
      <c r="C409" s="31">
        <v>21.25</v>
      </c>
      <c r="D409" s="49">
        <v>0</v>
      </c>
      <c r="E409" s="26"/>
    </row>
    <row r="410" spans="1:5" ht="12.75">
      <c r="A410" s="30">
        <v>34365</v>
      </c>
      <c r="B410" s="3">
        <v>9150</v>
      </c>
      <c r="C410" s="31">
        <v>21.25</v>
      </c>
      <c r="D410" s="49">
        <v>0</v>
      </c>
      <c r="E410" s="26"/>
    </row>
    <row r="411" spans="1:5" ht="12.75">
      <c r="A411" s="30">
        <v>34393</v>
      </c>
      <c r="B411" s="3">
        <v>9150</v>
      </c>
      <c r="C411" s="31">
        <v>20.5</v>
      </c>
      <c r="D411" s="49">
        <v>0</v>
      </c>
      <c r="E411" s="26"/>
    </row>
    <row r="412" spans="1:5" ht="12.75">
      <c r="A412" s="30">
        <v>34424</v>
      </c>
      <c r="B412" s="3">
        <v>9150</v>
      </c>
      <c r="C412" s="31">
        <v>17.625</v>
      </c>
      <c r="D412" s="49">
        <v>0</v>
      </c>
      <c r="E412" s="26"/>
    </row>
    <row r="413" spans="1:5" ht="12.75">
      <c r="A413" s="30">
        <v>34453</v>
      </c>
      <c r="B413" s="3">
        <v>9150</v>
      </c>
      <c r="C413" s="31">
        <v>16</v>
      </c>
      <c r="D413" s="49">
        <v>0</v>
      </c>
      <c r="E413" s="26"/>
    </row>
    <row r="414" spans="1:5" ht="12.75">
      <c r="A414" s="30">
        <v>34485</v>
      </c>
      <c r="B414" s="3">
        <v>9150</v>
      </c>
      <c r="C414" s="31">
        <v>15.25</v>
      </c>
      <c r="D414" s="49">
        <v>0</v>
      </c>
      <c r="E414" s="26"/>
    </row>
    <row r="415" spans="1:5" ht="12.75">
      <c r="A415" s="30">
        <v>34515</v>
      </c>
      <c r="B415" s="3">
        <v>9150</v>
      </c>
      <c r="C415" s="31">
        <v>13.375</v>
      </c>
      <c r="D415" s="49">
        <v>0</v>
      </c>
      <c r="E415" s="26"/>
    </row>
    <row r="416" spans="1:5" ht="12.75">
      <c r="A416" s="30">
        <v>34544</v>
      </c>
      <c r="B416" s="3">
        <v>9150</v>
      </c>
      <c r="C416" s="31">
        <v>13</v>
      </c>
      <c r="D416" s="49">
        <v>0</v>
      </c>
      <c r="E416" s="26"/>
    </row>
    <row r="417" spans="1:5" ht="12.75">
      <c r="A417" s="30">
        <v>34577</v>
      </c>
      <c r="B417" s="3">
        <v>9150</v>
      </c>
      <c r="C417" s="31">
        <v>17</v>
      </c>
      <c r="D417" s="50">
        <v>0.2</v>
      </c>
      <c r="E417" s="26"/>
    </row>
    <row r="418" spans="1:5" ht="12.75">
      <c r="A418" s="30">
        <v>34607</v>
      </c>
      <c r="B418" s="3">
        <v>9150</v>
      </c>
      <c r="C418" s="31">
        <v>14.125</v>
      </c>
      <c r="D418" s="49">
        <v>0</v>
      </c>
      <c r="E418" s="26"/>
    </row>
    <row r="419" spans="1:5" ht="12.75">
      <c r="A419" s="30">
        <v>34638</v>
      </c>
      <c r="B419" s="3">
        <v>9150</v>
      </c>
      <c r="C419" s="31">
        <v>16.125</v>
      </c>
      <c r="D419" s="49">
        <v>0</v>
      </c>
      <c r="E419" s="26"/>
    </row>
    <row r="420" spans="1:5" ht="12.75">
      <c r="A420" s="30">
        <v>34668</v>
      </c>
      <c r="B420" s="3">
        <v>9150</v>
      </c>
      <c r="C420" s="31">
        <v>14.25</v>
      </c>
      <c r="D420" s="49">
        <v>0</v>
      </c>
      <c r="E420" s="26"/>
    </row>
    <row r="421" spans="1:5" ht="12.75">
      <c r="A421" s="30">
        <v>34698</v>
      </c>
      <c r="B421" s="3">
        <v>9154</v>
      </c>
      <c r="C421" s="31">
        <v>12.25</v>
      </c>
      <c r="D421" s="49">
        <v>0</v>
      </c>
      <c r="E421" s="26"/>
    </row>
    <row r="422" spans="1:5" ht="12.75">
      <c r="A422" s="30">
        <v>34730</v>
      </c>
      <c r="B422" s="3">
        <v>9154</v>
      </c>
      <c r="C422" s="31">
        <v>14.5</v>
      </c>
      <c r="D422" s="49">
        <v>0</v>
      </c>
      <c r="E422" s="26"/>
    </row>
    <row r="423" spans="1:5" ht="12.75">
      <c r="A423" s="30">
        <v>34758</v>
      </c>
      <c r="B423" s="3">
        <v>9154</v>
      </c>
      <c r="C423" s="31">
        <v>17.375</v>
      </c>
      <c r="D423" s="49">
        <v>0</v>
      </c>
      <c r="E423" s="26"/>
    </row>
    <row r="424" spans="1:5" ht="12.75">
      <c r="A424" s="30">
        <v>34789</v>
      </c>
      <c r="B424" s="3">
        <v>9154</v>
      </c>
      <c r="C424" s="31">
        <v>16.125</v>
      </c>
      <c r="D424" s="49">
        <v>0</v>
      </c>
      <c r="E424" s="26"/>
    </row>
    <row r="425" spans="1:5" ht="12.75">
      <c r="A425" s="30">
        <v>34817</v>
      </c>
      <c r="B425" s="3">
        <v>9154</v>
      </c>
      <c r="C425" s="31">
        <v>15.625</v>
      </c>
      <c r="D425" s="49">
        <v>0</v>
      </c>
      <c r="E425" s="26"/>
    </row>
    <row r="426" spans="1:5" ht="12.75">
      <c r="A426" s="30">
        <v>34850</v>
      </c>
      <c r="B426" s="3">
        <v>9154</v>
      </c>
      <c r="C426" s="31">
        <v>17.5</v>
      </c>
      <c r="D426" s="49">
        <v>0</v>
      </c>
      <c r="E426" s="26"/>
    </row>
    <row r="427" spans="1:5" ht="12.75">
      <c r="A427" s="30">
        <v>34880</v>
      </c>
      <c r="B427" s="3">
        <v>9154</v>
      </c>
      <c r="C427" s="31">
        <v>23</v>
      </c>
      <c r="D427" s="49">
        <v>0</v>
      </c>
      <c r="E427" s="26"/>
    </row>
    <row r="428" spans="1:5" ht="12.75">
      <c r="A428" s="30">
        <v>34911</v>
      </c>
      <c r="B428" s="3">
        <v>9154</v>
      </c>
      <c r="C428" s="31">
        <v>27.625</v>
      </c>
      <c r="D428" s="49">
        <v>0</v>
      </c>
      <c r="E428" s="26"/>
    </row>
    <row r="429" spans="1:5" ht="12.75">
      <c r="A429" s="30">
        <v>34942</v>
      </c>
      <c r="B429" s="3">
        <v>9154</v>
      </c>
      <c r="C429" s="31">
        <v>28.625</v>
      </c>
      <c r="D429" s="50">
        <v>0.25</v>
      </c>
      <c r="E429" s="26"/>
    </row>
    <row r="430" spans="1:5" ht="12.75">
      <c r="A430" s="30">
        <v>34971</v>
      </c>
      <c r="B430" s="3">
        <v>11442</v>
      </c>
      <c r="C430" s="31">
        <v>25.5</v>
      </c>
      <c r="D430" s="49">
        <v>0</v>
      </c>
      <c r="E430" s="26" t="s">
        <v>52</v>
      </c>
    </row>
    <row r="431" spans="1:5" ht="12.75">
      <c r="A431" s="30">
        <v>35003</v>
      </c>
      <c r="B431" s="3">
        <v>11442</v>
      </c>
      <c r="C431" s="31">
        <v>19.75</v>
      </c>
      <c r="D431" s="49">
        <v>0</v>
      </c>
      <c r="E431" s="26"/>
    </row>
    <row r="432" spans="1:5" ht="12.75">
      <c r="A432" s="30">
        <v>35033</v>
      </c>
      <c r="B432" s="3">
        <v>11442</v>
      </c>
      <c r="C432" s="31">
        <v>19.75</v>
      </c>
      <c r="D432" s="49">
        <v>0</v>
      </c>
      <c r="E432" s="26"/>
    </row>
    <row r="433" spans="1:5" ht="12.75">
      <c r="A433" s="30">
        <v>35062</v>
      </c>
      <c r="B433" s="3">
        <v>11452</v>
      </c>
      <c r="C433" s="31">
        <v>24.75</v>
      </c>
      <c r="D433" s="49">
        <v>0</v>
      </c>
      <c r="E433" s="26"/>
    </row>
    <row r="434" spans="1:5" ht="12.75">
      <c r="A434" s="30">
        <v>35095</v>
      </c>
      <c r="B434" s="3">
        <v>11452</v>
      </c>
      <c r="C434" s="31">
        <v>23.625</v>
      </c>
      <c r="D434" s="49">
        <v>0</v>
      </c>
      <c r="E434" s="26"/>
    </row>
    <row r="435" spans="1:5" ht="12.75">
      <c r="A435" s="30">
        <v>35124</v>
      </c>
      <c r="B435" s="3">
        <v>11452</v>
      </c>
      <c r="C435" s="31">
        <v>24.625</v>
      </c>
      <c r="D435" s="49">
        <v>0</v>
      </c>
      <c r="E435" s="26"/>
    </row>
    <row r="436" spans="1:5" ht="12.75">
      <c r="A436" s="30">
        <v>35153</v>
      </c>
      <c r="B436" s="3">
        <v>11452</v>
      </c>
      <c r="C436" s="31">
        <v>33.375</v>
      </c>
      <c r="D436" s="49">
        <v>0</v>
      </c>
      <c r="E436" s="26"/>
    </row>
    <row r="437" spans="1:5" ht="12.75">
      <c r="A437" s="30">
        <v>35185</v>
      </c>
      <c r="B437" s="3">
        <v>11452</v>
      </c>
      <c r="C437" s="31">
        <v>36.25</v>
      </c>
      <c r="D437" s="49">
        <v>0</v>
      </c>
      <c r="E437" s="26"/>
    </row>
    <row r="438" spans="1:5" ht="12.75">
      <c r="A438" s="30">
        <v>35216</v>
      </c>
      <c r="B438" s="3">
        <v>11458</v>
      </c>
      <c r="C438" s="31">
        <v>36.625</v>
      </c>
      <c r="D438" s="49">
        <v>0</v>
      </c>
      <c r="E438" s="26"/>
    </row>
    <row r="439" spans="1:5" ht="12.75">
      <c r="A439" s="30">
        <v>35244</v>
      </c>
      <c r="B439" s="3">
        <v>11458</v>
      </c>
      <c r="C439" s="31">
        <v>37.125</v>
      </c>
      <c r="D439" s="49">
        <v>0</v>
      </c>
      <c r="E439" s="26"/>
    </row>
    <row r="440" spans="1:5" ht="12.75">
      <c r="A440" s="30">
        <v>35277</v>
      </c>
      <c r="B440" s="3">
        <v>11501</v>
      </c>
      <c r="C440" s="31">
        <v>37.625</v>
      </c>
      <c r="D440" s="49">
        <v>0</v>
      </c>
      <c r="E440" s="26"/>
    </row>
    <row r="441" spans="1:5" ht="12.75">
      <c r="A441" s="30">
        <v>35307</v>
      </c>
      <c r="B441" s="3">
        <v>11501</v>
      </c>
      <c r="C441" s="31">
        <v>37.375</v>
      </c>
      <c r="D441" s="50">
        <v>0.22</v>
      </c>
      <c r="E441" s="26"/>
    </row>
    <row r="442" spans="1:5" ht="12.75">
      <c r="A442" s="30">
        <v>35338</v>
      </c>
      <c r="B442" s="3">
        <v>11501</v>
      </c>
      <c r="C442" s="31">
        <v>37.875</v>
      </c>
      <c r="D442" s="49">
        <v>0</v>
      </c>
      <c r="E442" s="26"/>
    </row>
    <row r="443" spans="1:5" ht="12.75">
      <c r="A443" s="33"/>
      <c r="B443" s="7"/>
      <c r="C443" s="7"/>
      <c r="D443" s="7"/>
      <c r="E443" s="7"/>
    </row>
    <row r="445" spans="1:6" ht="15" customHeight="1">
      <c r="A445" s="94" t="s">
        <v>102</v>
      </c>
      <c r="B445" s="94"/>
      <c r="C445" s="94"/>
      <c r="D445" s="94"/>
      <c r="E445" s="94"/>
      <c r="F445" s="94"/>
    </row>
  </sheetData>
  <sheetProtection/>
  <mergeCells count="6">
    <mergeCell ref="A15:E15"/>
    <mergeCell ref="A4:E4"/>
    <mergeCell ref="A327:E327"/>
    <mergeCell ref="A445:F445"/>
    <mergeCell ref="A158:E158"/>
    <mergeCell ref="A140:E140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72"/>
  <sheetViews>
    <sheetView zoomScale="150" zoomScaleNormal="150" zoomScalePageLayoutView="0" workbookViewId="0" topLeftCell="A146">
      <selection activeCell="L101" sqref="L101:L161"/>
    </sheetView>
  </sheetViews>
  <sheetFormatPr defaultColWidth="9.140625" defaultRowHeight="12.75"/>
  <cols>
    <col min="1" max="1" width="9.28125" style="40" bestFit="1" customWidth="1"/>
    <col min="2" max="2" width="11.28125" style="16" bestFit="1" customWidth="1"/>
    <col min="3" max="4" width="9.00390625" style="16" bestFit="1" customWidth="1"/>
    <col min="5" max="5" width="13.140625" style="16" bestFit="1" customWidth="1"/>
    <col min="6" max="6" width="9.00390625" style="16" bestFit="1" customWidth="1"/>
    <col min="7" max="7" width="13.57421875" style="16" bestFit="1" customWidth="1"/>
    <col min="8" max="11" width="9.00390625" style="16" bestFit="1" customWidth="1"/>
    <col min="12" max="13" width="9.57421875" style="16" bestFit="1" customWidth="1"/>
  </cols>
  <sheetData>
    <row r="1" s="14" customFormat="1" ht="12.75">
      <c r="A1" s="37" t="s">
        <v>116</v>
      </c>
    </row>
    <row r="3" spans="1:13" ht="12.75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39" customHeight="1">
      <c r="A4" s="41" t="s">
        <v>45</v>
      </c>
      <c r="B4" s="42" t="s">
        <v>104</v>
      </c>
      <c r="C4" s="43" t="s">
        <v>113</v>
      </c>
      <c r="D4" s="43" t="s">
        <v>114</v>
      </c>
      <c r="E4" s="42" t="s">
        <v>105</v>
      </c>
      <c r="F4" s="43" t="s">
        <v>115</v>
      </c>
      <c r="G4" s="43" t="s">
        <v>106</v>
      </c>
      <c r="H4" s="42" t="s">
        <v>107</v>
      </c>
      <c r="I4" s="43" t="s">
        <v>108</v>
      </c>
      <c r="J4" s="43" t="s">
        <v>109</v>
      </c>
      <c r="K4" s="42" t="s">
        <v>110</v>
      </c>
      <c r="L4" s="43" t="s">
        <v>111</v>
      </c>
      <c r="M4" s="43" t="s">
        <v>112</v>
      </c>
    </row>
    <row r="6" spans="1:13" ht="12.75">
      <c r="A6" s="38">
        <v>30712</v>
      </c>
      <c r="B6" s="39">
        <v>0.02604</v>
      </c>
      <c r="C6" s="39"/>
      <c r="D6" s="39"/>
      <c r="E6" s="39"/>
      <c r="F6" s="39">
        <v>-0.01328</v>
      </c>
      <c r="G6" s="39"/>
      <c r="H6" s="39"/>
      <c r="I6" s="39">
        <v>-0.04286</v>
      </c>
      <c r="J6" s="39">
        <v>0.04</v>
      </c>
      <c r="K6" s="39"/>
      <c r="L6" s="39">
        <v>-0.01291</v>
      </c>
      <c r="M6" s="39">
        <v>0.00576</v>
      </c>
    </row>
    <row r="7" spans="1:13" ht="12.75">
      <c r="A7" s="38">
        <v>30741</v>
      </c>
      <c r="B7" s="39">
        <v>-0.11168</v>
      </c>
      <c r="C7" s="39"/>
      <c r="D7" s="39"/>
      <c r="E7" s="39"/>
      <c r="F7" s="39">
        <v>-0.16733</v>
      </c>
      <c r="G7" s="39"/>
      <c r="H7" s="39"/>
      <c r="I7" s="39">
        <v>-0.17537</v>
      </c>
      <c r="J7" s="39">
        <v>-0.10256</v>
      </c>
      <c r="K7" s="39"/>
      <c r="L7" s="39">
        <v>-0.03917</v>
      </c>
      <c r="M7" s="39">
        <v>-0.05381</v>
      </c>
    </row>
    <row r="8" spans="1:13" ht="12.75">
      <c r="A8" s="38">
        <v>30771</v>
      </c>
      <c r="B8" s="39">
        <v>-0.04229</v>
      </c>
      <c r="C8" s="39"/>
      <c r="D8" s="39"/>
      <c r="E8" s="39"/>
      <c r="F8" s="39">
        <v>-0.01914</v>
      </c>
      <c r="G8" s="39"/>
      <c r="H8" s="39"/>
      <c r="I8" s="39">
        <v>0.0733</v>
      </c>
      <c r="J8" s="39">
        <v>-0.05</v>
      </c>
      <c r="K8" s="39"/>
      <c r="L8" s="39">
        <v>0.01345</v>
      </c>
      <c r="M8" s="39">
        <v>0.0071</v>
      </c>
    </row>
    <row r="9" spans="1:13" ht="12.75">
      <c r="A9" s="38">
        <v>30802</v>
      </c>
      <c r="B9" s="39">
        <v>0.01205</v>
      </c>
      <c r="C9" s="39"/>
      <c r="D9" s="39"/>
      <c r="E9" s="39"/>
      <c r="F9" s="39">
        <v>-0.01171</v>
      </c>
      <c r="G9" s="39"/>
      <c r="H9" s="39"/>
      <c r="I9" s="39">
        <v>0.08051</v>
      </c>
      <c r="J9" s="39">
        <v>-0.06767</v>
      </c>
      <c r="K9" s="39"/>
      <c r="L9" s="39">
        <v>0.00273</v>
      </c>
      <c r="M9" s="39">
        <v>-0.01942</v>
      </c>
    </row>
    <row r="10" spans="1:13" ht="12.75">
      <c r="A10" s="38">
        <v>30833</v>
      </c>
      <c r="B10" s="39">
        <v>-0.01786</v>
      </c>
      <c r="C10" s="39"/>
      <c r="D10" s="39"/>
      <c r="E10" s="39"/>
      <c r="F10" s="39">
        <v>-0.04478</v>
      </c>
      <c r="G10" s="39"/>
      <c r="H10" s="39"/>
      <c r="I10" s="39">
        <v>-0.11373</v>
      </c>
      <c r="J10" s="39">
        <v>-0.07258</v>
      </c>
      <c r="K10" s="39"/>
      <c r="L10" s="39">
        <v>-0.05235</v>
      </c>
      <c r="M10" s="39">
        <v>-0.05077</v>
      </c>
    </row>
    <row r="11" spans="1:13" ht="12.75">
      <c r="A11" s="38">
        <v>30862</v>
      </c>
      <c r="B11" s="39">
        <v>0.10061</v>
      </c>
      <c r="C11" s="39"/>
      <c r="D11" s="39"/>
      <c r="E11" s="39"/>
      <c r="F11" s="39">
        <v>0.11979</v>
      </c>
      <c r="G11" s="39"/>
      <c r="H11" s="39"/>
      <c r="I11" s="39">
        <v>0.08496</v>
      </c>
      <c r="J11" s="39">
        <v>-0.04348</v>
      </c>
      <c r="K11" s="39"/>
      <c r="L11" s="39">
        <v>0.02359</v>
      </c>
      <c r="M11" s="39">
        <v>0.0138</v>
      </c>
    </row>
    <row r="12" spans="1:13" ht="12.75">
      <c r="A12" s="38">
        <v>30894</v>
      </c>
      <c r="B12" s="39">
        <v>0.01667</v>
      </c>
      <c r="C12" s="39"/>
      <c r="D12" s="39"/>
      <c r="E12" s="39"/>
      <c r="F12" s="39">
        <v>-0.07628</v>
      </c>
      <c r="G12" s="39"/>
      <c r="H12" s="39"/>
      <c r="I12" s="39">
        <v>-0.09016</v>
      </c>
      <c r="J12" s="39">
        <v>0.01818</v>
      </c>
      <c r="K12" s="39"/>
      <c r="L12" s="39">
        <v>-0.02035</v>
      </c>
      <c r="M12" s="39">
        <v>-0.04745</v>
      </c>
    </row>
    <row r="13" spans="1:13" ht="12.75">
      <c r="A13" s="38">
        <v>30925</v>
      </c>
      <c r="B13" s="39">
        <v>0.17814</v>
      </c>
      <c r="C13" s="39"/>
      <c r="D13" s="39"/>
      <c r="E13" s="39"/>
      <c r="F13" s="39">
        <v>0.30457</v>
      </c>
      <c r="G13" s="39"/>
      <c r="H13" s="39"/>
      <c r="I13" s="39">
        <v>0.18919</v>
      </c>
      <c r="J13" s="39">
        <v>0.21429</v>
      </c>
      <c r="K13" s="39"/>
      <c r="L13" s="39">
        <v>0.11257</v>
      </c>
      <c r="M13" s="39">
        <v>0.08962</v>
      </c>
    </row>
    <row r="14" spans="1:13" ht="12.75">
      <c r="A14" s="38">
        <v>30953</v>
      </c>
      <c r="B14" s="39">
        <v>-0.03271</v>
      </c>
      <c r="C14" s="39"/>
      <c r="D14" s="39"/>
      <c r="E14" s="39"/>
      <c r="F14" s="39">
        <v>-0.07782</v>
      </c>
      <c r="G14" s="39"/>
      <c r="H14" s="39"/>
      <c r="I14" s="39">
        <v>-0.1053</v>
      </c>
      <c r="J14" s="39">
        <v>-0.02941</v>
      </c>
      <c r="K14" s="39"/>
      <c r="L14" s="39">
        <v>0.00039</v>
      </c>
      <c r="M14" s="39">
        <v>0.00027</v>
      </c>
    </row>
    <row r="15" spans="1:13" ht="12.75">
      <c r="A15" s="38">
        <v>30986</v>
      </c>
      <c r="B15" s="39">
        <v>0.02415</v>
      </c>
      <c r="C15" s="39"/>
      <c r="D15" s="39"/>
      <c r="E15" s="39"/>
      <c r="F15" s="39">
        <v>0.02363</v>
      </c>
      <c r="G15" s="39"/>
      <c r="H15" s="39"/>
      <c r="I15" s="39">
        <v>0.02979</v>
      </c>
      <c r="J15" s="39">
        <v>0.01515</v>
      </c>
      <c r="K15" s="39"/>
      <c r="L15" s="39">
        <v>0.00013</v>
      </c>
      <c r="M15" s="39">
        <v>-0.02089</v>
      </c>
    </row>
    <row r="16" spans="1:13" ht="12.75">
      <c r="A16" s="38">
        <v>31016</v>
      </c>
      <c r="B16" s="39">
        <v>-0.06604</v>
      </c>
      <c r="C16" s="39"/>
      <c r="D16" s="39"/>
      <c r="E16" s="39"/>
      <c r="F16" s="39">
        <v>-0.09129</v>
      </c>
      <c r="G16" s="39"/>
      <c r="H16" s="39"/>
      <c r="I16" s="39">
        <v>-0.04132</v>
      </c>
      <c r="J16" s="39">
        <v>-0.1791</v>
      </c>
      <c r="K16" s="39"/>
      <c r="L16" s="39">
        <v>-0.01062</v>
      </c>
      <c r="M16" s="39">
        <v>-0.03141</v>
      </c>
    </row>
    <row r="17" spans="1:13" ht="12.75">
      <c r="A17" s="38">
        <v>31047</v>
      </c>
      <c r="B17" s="39">
        <v>-0.01717</v>
      </c>
      <c r="C17" s="39"/>
      <c r="D17" s="39"/>
      <c r="E17" s="39"/>
      <c r="F17" s="39">
        <v>-0.0137</v>
      </c>
      <c r="G17" s="39"/>
      <c r="H17" s="39"/>
      <c r="I17" s="39">
        <v>-0.04655</v>
      </c>
      <c r="J17" s="39">
        <v>-0.05455</v>
      </c>
      <c r="K17" s="39"/>
      <c r="L17" s="39">
        <v>0.02379</v>
      </c>
      <c r="M17" s="39">
        <v>0.00505</v>
      </c>
    </row>
    <row r="18" spans="1:13" ht="12.75">
      <c r="A18" s="38">
        <v>31078</v>
      </c>
      <c r="B18" s="39">
        <v>0.33161</v>
      </c>
      <c r="C18" s="39"/>
      <c r="D18" s="39"/>
      <c r="E18" s="39"/>
      <c r="F18" s="39">
        <v>0.27778</v>
      </c>
      <c r="G18" s="39"/>
      <c r="H18" s="39"/>
      <c r="I18" s="39">
        <v>0.43182</v>
      </c>
      <c r="J18" s="39">
        <v>0.43077</v>
      </c>
      <c r="K18" s="39"/>
      <c r="L18" s="39">
        <v>0.08573</v>
      </c>
      <c r="M18" s="39">
        <v>0.12276</v>
      </c>
    </row>
    <row r="19" spans="1:13" ht="12.75">
      <c r="A19" s="38">
        <v>31106</v>
      </c>
      <c r="B19" s="39">
        <v>-0.00778</v>
      </c>
      <c r="C19" s="39"/>
      <c r="D19" s="39"/>
      <c r="E19" s="39"/>
      <c r="F19" s="39">
        <v>-0.02319</v>
      </c>
      <c r="G19" s="39"/>
      <c r="H19" s="39"/>
      <c r="I19" s="39">
        <v>-0.02222</v>
      </c>
      <c r="J19" s="39">
        <v>0.02703</v>
      </c>
      <c r="K19" s="39"/>
      <c r="L19" s="39">
        <v>0.017</v>
      </c>
      <c r="M19" s="39">
        <v>0.04714</v>
      </c>
    </row>
    <row r="20" spans="1:13" ht="12.75">
      <c r="A20" s="38">
        <v>31135</v>
      </c>
      <c r="B20" s="39">
        <v>-0.03686</v>
      </c>
      <c r="C20" s="39"/>
      <c r="D20" s="39"/>
      <c r="E20" s="39"/>
      <c r="F20" s="39">
        <v>-0.08582</v>
      </c>
      <c r="G20" s="39"/>
      <c r="H20" s="39"/>
      <c r="I20" s="39">
        <v>0.02662</v>
      </c>
      <c r="J20" s="39">
        <v>0.01316</v>
      </c>
      <c r="K20" s="39"/>
      <c r="L20" s="39">
        <v>-0.00193</v>
      </c>
      <c r="M20" s="39">
        <v>-0.00853</v>
      </c>
    </row>
    <row r="21" spans="1:13" ht="12.75">
      <c r="A21" s="38">
        <v>31167</v>
      </c>
      <c r="B21" s="39">
        <v>-0.09426</v>
      </c>
      <c r="C21" s="39"/>
      <c r="D21" s="39"/>
      <c r="E21" s="39"/>
      <c r="F21" s="39">
        <v>-0.03429</v>
      </c>
      <c r="G21" s="39"/>
      <c r="H21" s="39"/>
      <c r="I21" s="39">
        <v>-0.12381</v>
      </c>
      <c r="J21" s="39">
        <v>-0.02597</v>
      </c>
      <c r="K21" s="39"/>
      <c r="L21" s="39">
        <v>-0.00218</v>
      </c>
      <c r="M21" s="39">
        <v>-0.01129</v>
      </c>
    </row>
    <row r="22" spans="1:13" ht="12.75">
      <c r="A22" s="38">
        <v>31198</v>
      </c>
      <c r="B22" s="39">
        <v>0.08597</v>
      </c>
      <c r="C22" s="39"/>
      <c r="D22" s="39"/>
      <c r="E22" s="39"/>
      <c r="F22" s="39">
        <v>0.08936</v>
      </c>
      <c r="G22" s="39"/>
      <c r="H22" s="39"/>
      <c r="I22" s="39">
        <v>0.06522</v>
      </c>
      <c r="J22" s="39">
        <v>0.01333</v>
      </c>
      <c r="K22" s="39"/>
      <c r="L22" s="39">
        <v>0.05587</v>
      </c>
      <c r="M22" s="39">
        <v>0.02293</v>
      </c>
    </row>
    <row r="23" spans="1:13" ht="12.75">
      <c r="A23" s="38">
        <v>31226</v>
      </c>
      <c r="B23" s="39">
        <v>0.1025</v>
      </c>
      <c r="C23" s="39"/>
      <c r="D23" s="39"/>
      <c r="E23" s="39"/>
      <c r="F23" s="39">
        <v>0.01172</v>
      </c>
      <c r="G23" s="39"/>
      <c r="H23" s="39"/>
      <c r="I23" s="39">
        <v>-0.04014</v>
      </c>
      <c r="J23" s="39">
        <v>0.03947</v>
      </c>
      <c r="K23" s="39"/>
      <c r="L23" s="39">
        <v>0.01719</v>
      </c>
      <c r="M23" s="39">
        <v>0.00347</v>
      </c>
    </row>
    <row r="24" spans="1:13" ht="12.75">
      <c r="A24" s="38">
        <v>31259</v>
      </c>
      <c r="B24" s="39">
        <v>-0.06464</v>
      </c>
      <c r="C24" s="39"/>
      <c r="D24" s="39"/>
      <c r="E24" s="39"/>
      <c r="F24" s="39">
        <v>0.04093</v>
      </c>
      <c r="G24" s="39"/>
      <c r="H24" s="39"/>
      <c r="I24" s="39">
        <v>-0.09253</v>
      </c>
      <c r="J24" s="39">
        <v>0.01772</v>
      </c>
      <c r="K24" s="39"/>
      <c r="L24" s="39">
        <v>-0.00054</v>
      </c>
      <c r="M24" s="39">
        <v>0.01951</v>
      </c>
    </row>
    <row r="25" spans="1:13" ht="12.75">
      <c r="A25" s="38">
        <v>31289</v>
      </c>
      <c r="B25" s="39">
        <v>-0.03659</v>
      </c>
      <c r="C25" s="39"/>
      <c r="D25" s="39"/>
      <c r="E25" s="39"/>
      <c r="F25" s="39">
        <v>-0.05224</v>
      </c>
      <c r="G25" s="39"/>
      <c r="H25" s="39"/>
      <c r="I25" s="39">
        <v>-0.03843</v>
      </c>
      <c r="J25" s="39">
        <v>0.025</v>
      </c>
      <c r="K25" s="39"/>
      <c r="L25" s="39">
        <v>-0.0048</v>
      </c>
      <c r="M25" s="39">
        <v>-0.00341</v>
      </c>
    </row>
    <row r="26" spans="1:13" ht="12.75">
      <c r="A26" s="38">
        <v>31320</v>
      </c>
      <c r="B26" s="39">
        <v>-0.13249</v>
      </c>
      <c r="C26" s="39"/>
      <c r="D26" s="39"/>
      <c r="E26" s="39"/>
      <c r="F26" s="39">
        <v>-0.14173</v>
      </c>
      <c r="G26" s="39"/>
      <c r="H26" s="39"/>
      <c r="I26" s="39">
        <v>-0.04918</v>
      </c>
      <c r="J26" s="39">
        <v>-0.04878</v>
      </c>
      <c r="K26" s="39"/>
      <c r="L26" s="39">
        <v>-0.03965</v>
      </c>
      <c r="M26" s="39">
        <v>-0.05614</v>
      </c>
    </row>
    <row r="27" spans="1:13" ht="12.75">
      <c r="A27" s="38">
        <v>31351</v>
      </c>
      <c r="B27" s="39">
        <v>0.08824</v>
      </c>
      <c r="C27" s="39"/>
      <c r="D27" s="39"/>
      <c r="E27" s="39"/>
      <c r="F27" s="39">
        <v>0.10092</v>
      </c>
      <c r="G27" s="39"/>
      <c r="H27" s="39"/>
      <c r="I27" s="39">
        <v>0.00862</v>
      </c>
      <c r="J27" s="39">
        <v>0</v>
      </c>
      <c r="K27" s="39"/>
      <c r="L27" s="39">
        <v>0.04457</v>
      </c>
      <c r="M27" s="39">
        <v>0.01896</v>
      </c>
    </row>
    <row r="28" spans="1:13" ht="12.75">
      <c r="A28" s="38">
        <v>31380</v>
      </c>
      <c r="B28" s="39">
        <v>0.0991</v>
      </c>
      <c r="C28" s="39">
        <v>-0.10345</v>
      </c>
      <c r="D28" s="39"/>
      <c r="E28" s="39"/>
      <c r="F28" s="39">
        <v>0.1275</v>
      </c>
      <c r="G28" s="39"/>
      <c r="H28" s="39"/>
      <c r="I28" s="39">
        <v>0.19744</v>
      </c>
      <c r="J28" s="39">
        <v>0.25641</v>
      </c>
      <c r="K28" s="39"/>
      <c r="L28" s="39">
        <v>0.06927</v>
      </c>
      <c r="M28" s="39">
        <v>0.05327</v>
      </c>
    </row>
    <row r="29" spans="1:13" ht="12.75">
      <c r="A29" s="38">
        <v>31412</v>
      </c>
      <c r="B29" s="39">
        <v>0.1418</v>
      </c>
      <c r="C29" s="39">
        <v>0.19359</v>
      </c>
      <c r="D29" s="39"/>
      <c r="E29" s="39"/>
      <c r="F29" s="39">
        <v>0.0223</v>
      </c>
      <c r="G29" s="39"/>
      <c r="H29" s="39"/>
      <c r="I29" s="39">
        <v>0.00358</v>
      </c>
      <c r="J29" s="39">
        <v>0.01592</v>
      </c>
      <c r="K29" s="39"/>
      <c r="L29" s="39">
        <v>0.04306</v>
      </c>
      <c r="M29" s="39">
        <v>0.02913</v>
      </c>
    </row>
    <row r="30" spans="1:13" ht="12.75">
      <c r="A30" s="38">
        <v>31443</v>
      </c>
      <c r="B30" s="39">
        <v>0.03971</v>
      </c>
      <c r="C30" s="39">
        <v>0.15676</v>
      </c>
      <c r="D30" s="39"/>
      <c r="E30" s="39"/>
      <c r="F30" s="39">
        <v>0.15273</v>
      </c>
      <c r="G30" s="39"/>
      <c r="H30" s="39"/>
      <c r="I30" s="39">
        <v>0.10714</v>
      </c>
      <c r="J30" s="39">
        <v>0.28889</v>
      </c>
      <c r="K30" s="39"/>
      <c r="L30" s="39">
        <v>0.00986</v>
      </c>
      <c r="M30" s="39">
        <v>0.0434</v>
      </c>
    </row>
    <row r="31" spans="1:13" ht="12.75">
      <c r="A31" s="38">
        <v>31471</v>
      </c>
      <c r="B31" s="39">
        <v>0.14931</v>
      </c>
      <c r="C31" s="39">
        <v>0.13084</v>
      </c>
      <c r="D31" s="39"/>
      <c r="E31" s="39"/>
      <c r="F31" s="39">
        <v>0.03659</v>
      </c>
      <c r="G31" s="39"/>
      <c r="H31" s="39"/>
      <c r="I31" s="39">
        <v>0.06839</v>
      </c>
      <c r="J31" s="39">
        <v>0.10345</v>
      </c>
      <c r="K31" s="39"/>
      <c r="L31" s="39">
        <v>0.07284</v>
      </c>
      <c r="M31" s="39">
        <v>0.06236</v>
      </c>
    </row>
    <row r="32" spans="1:13" ht="12.75">
      <c r="A32" s="38">
        <v>31502</v>
      </c>
      <c r="B32" s="39">
        <v>0.08399</v>
      </c>
      <c r="C32" s="39">
        <v>0.12872</v>
      </c>
      <c r="D32" s="39"/>
      <c r="E32" s="39"/>
      <c r="F32" s="39">
        <v>0.01223</v>
      </c>
      <c r="G32" s="39"/>
      <c r="H32" s="39"/>
      <c r="I32" s="39">
        <v>0.03636</v>
      </c>
      <c r="J32" s="39">
        <v>0.17188</v>
      </c>
      <c r="K32" s="39"/>
      <c r="L32" s="39">
        <v>0.05388</v>
      </c>
      <c r="M32" s="39">
        <v>0.04772</v>
      </c>
    </row>
    <row r="33" spans="1:13" ht="12.75">
      <c r="A33" s="38">
        <v>31532</v>
      </c>
      <c r="B33" s="39">
        <v>-0.08683</v>
      </c>
      <c r="C33" s="39">
        <v>0.06564</v>
      </c>
      <c r="D33" s="39"/>
      <c r="E33" s="39"/>
      <c r="F33" s="39">
        <v>-0.10272</v>
      </c>
      <c r="G33" s="39">
        <v>0.05115</v>
      </c>
      <c r="H33" s="39"/>
      <c r="I33" s="39">
        <v>-0.13743</v>
      </c>
      <c r="J33" s="39">
        <v>-0.1</v>
      </c>
      <c r="K33" s="39"/>
      <c r="L33" s="39">
        <v>-0.00806</v>
      </c>
      <c r="M33" s="39">
        <v>0.01584</v>
      </c>
    </row>
    <row r="34" spans="1:13" ht="12.75">
      <c r="A34" s="38">
        <v>31562</v>
      </c>
      <c r="B34" s="39">
        <v>0.02607</v>
      </c>
      <c r="C34" s="39">
        <v>0.00362</v>
      </c>
      <c r="D34" s="39"/>
      <c r="E34" s="39"/>
      <c r="F34" s="39">
        <v>-0.00808</v>
      </c>
      <c r="G34" s="39">
        <v>0.01342</v>
      </c>
      <c r="H34" s="39"/>
      <c r="I34" s="39">
        <v>0.05153</v>
      </c>
      <c r="J34" s="39">
        <v>-0.00741</v>
      </c>
      <c r="K34" s="39"/>
      <c r="L34" s="39">
        <v>0.05081</v>
      </c>
      <c r="M34" s="39">
        <v>0.03663</v>
      </c>
    </row>
    <row r="35" spans="1:13" ht="12.75">
      <c r="A35" s="38">
        <v>31593</v>
      </c>
      <c r="B35" s="39">
        <v>-0.06637</v>
      </c>
      <c r="C35" s="39">
        <v>-0.16852</v>
      </c>
      <c r="D35" s="39"/>
      <c r="E35" s="39"/>
      <c r="F35" s="39">
        <v>-0.05461</v>
      </c>
      <c r="G35" s="39">
        <v>-0.06291</v>
      </c>
      <c r="H35" s="39"/>
      <c r="I35" s="39">
        <v>-0.1165</v>
      </c>
      <c r="J35" s="39">
        <v>-0.0406</v>
      </c>
      <c r="K35" s="39"/>
      <c r="L35" s="39">
        <v>0.0143</v>
      </c>
      <c r="M35" s="39">
        <v>0.00896</v>
      </c>
    </row>
    <row r="36" spans="1:13" ht="12.75">
      <c r="A36" s="38">
        <v>31624</v>
      </c>
      <c r="B36" s="39">
        <v>-0.06763</v>
      </c>
      <c r="C36" s="39">
        <v>-0.14192</v>
      </c>
      <c r="D36" s="39"/>
      <c r="E36" s="39"/>
      <c r="F36" s="39">
        <v>-0.03971</v>
      </c>
      <c r="G36" s="39">
        <v>-0.07067</v>
      </c>
      <c r="H36" s="39"/>
      <c r="I36" s="39">
        <v>-0.01099</v>
      </c>
      <c r="J36" s="39">
        <v>-0.1875</v>
      </c>
      <c r="K36" s="39"/>
      <c r="L36" s="39">
        <v>-0.05969</v>
      </c>
      <c r="M36" s="39">
        <v>-0.07361</v>
      </c>
    </row>
    <row r="37" spans="1:13" ht="12.75">
      <c r="A37" s="38">
        <v>31653</v>
      </c>
      <c r="B37" s="39">
        <v>0.10466</v>
      </c>
      <c r="C37" s="39">
        <v>0.16031</v>
      </c>
      <c r="D37" s="39"/>
      <c r="E37" s="39"/>
      <c r="F37" s="39">
        <v>0.14511</v>
      </c>
      <c r="G37" s="39">
        <v>0.14905</v>
      </c>
      <c r="H37" s="39"/>
      <c r="I37" s="39">
        <v>0.17593</v>
      </c>
      <c r="J37" s="39">
        <v>0.03846</v>
      </c>
      <c r="K37" s="39"/>
      <c r="L37" s="39">
        <v>0.06639</v>
      </c>
      <c r="M37" s="39">
        <v>0.02211</v>
      </c>
    </row>
    <row r="38" spans="1:13" ht="12.75">
      <c r="A38" s="38">
        <v>31685</v>
      </c>
      <c r="B38" s="39">
        <v>-0.09434</v>
      </c>
      <c r="C38" s="39">
        <v>-0.14553</v>
      </c>
      <c r="D38" s="39"/>
      <c r="E38" s="39"/>
      <c r="F38" s="39">
        <v>-0.05281</v>
      </c>
      <c r="G38" s="39">
        <v>-0.1194</v>
      </c>
      <c r="H38" s="39"/>
      <c r="I38" s="39">
        <v>-0.01559</v>
      </c>
      <c r="J38" s="39">
        <v>-0.09259</v>
      </c>
      <c r="K38" s="39"/>
      <c r="L38" s="39">
        <v>-0.07914</v>
      </c>
      <c r="M38" s="39">
        <v>-0.06049</v>
      </c>
    </row>
    <row r="39" spans="1:13" ht="12.75">
      <c r="A39" s="38">
        <v>31716</v>
      </c>
      <c r="B39" s="39">
        <v>0.15104</v>
      </c>
      <c r="C39" s="39">
        <v>0.21705</v>
      </c>
      <c r="D39" s="39"/>
      <c r="E39" s="39"/>
      <c r="F39" s="39">
        <v>0.19512</v>
      </c>
      <c r="G39" s="39">
        <v>0.16083</v>
      </c>
      <c r="H39" s="39"/>
      <c r="I39" s="39">
        <v>0.17269</v>
      </c>
      <c r="J39" s="39">
        <v>0.08163</v>
      </c>
      <c r="K39" s="39"/>
      <c r="L39" s="39">
        <v>0.04944</v>
      </c>
      <c r="M39" s="39">
        <v>0.02462</v>
      </c>
    </row>
    <row r="40" spans="1:13" ht="12.75">
      <c r="A40" s="38">
        <v>31744</v>
      </c>
      <c r="B40" s="39">
        <v>-0.02262</v>
      </c>
      <c r="C40" s="39">
        <v>-0.05732</v>
      </c>
      <c r="D40" s="39"/>
      <c r="E40" s="39"/>
      <c r="F40" s="39">
        <v>-0.07405</v>
      </c>
      <c r="G40" s="39">
        <v>-0.03089</v>
      </c>
      <c r="H40" s="39"/>
      <c r="I40" s="39">
        <v>-0.07521</v>
      </c>
      <c r="J40" s="39">
        <v>-0.0566</v>
      </c>
      <c r="K40" s="39"/>
      <c r="L40" s="39">
        <v>0.01517</v>
      </c>
      <c r="M40" s="39">
        <v>-0.00628</v>
      </c>
    </row>
    <row r="41" spans="1:13" ht="12.75">
      <c r="A41" s="38">
        <v>31777</v>
      </c>
      <c r="B41" s="39">
        <v>-0.04074</v>
      </c>
      <c r="C41" s="39">
        <v>-0.10216</v>
      </c>
      <c r="D41" s="39"/>
      <c r="E41" s="39"/>
      <c r="F41" s="39">
        <v>-0.07595</v>
      </c>
      <c r="G41" s="39">
        <v>-0.12919</v>
      </c>
      <c r="H41" s="39"/>
      <c r="I41" s="39">
        <v>-0.0632</v>
      </c>
      <c r="J41" s="39">
        <v>-0.0268</v>
      </c>
      <c r="K41" s="39"/>
      <c r="L41" s="39">
        <v>-0.02654</v>
      </c>
      <c r="M41" s="39">
        <v>-0.03453</v>
      </c>
    </row>
    <row r="42" spans="1:13" ht="12.75">
      <c r="A42" s="38">
        <v>31807</v>
      </c>
      <c r="B42" s="39">
        <v>0.33495</v>
      </c>
      <c r="C42" s="39">
        <v>0.31818</v>
      </c>
      <c r="D42" s="39"/>
      <c r="E42" s="39"/>
      <c r="F42" s="39">
        <v>0.19863</v>
      </c>
      <c r="G42" s="39">
        <v>0.11291</v>
      </c>
      <c r="H42" s="39"/>
      <c r="I42" s="39">
        <v>0.17857</v>
      </c>
      <c r="J42" s="39">
        <v>0.31959</v>
      </c>
      <c r="K42" s="39"/>
      <c r="L42" s="39">
        <v>0.12837</v>
      </c>
      <c r="M42" s="39">
        <v>0.11682</v>
      </c>
    </row>
    <row r="43" spans="1:13" ht="12.75">
      <c r="A43" s="38">
        <v>31835</v>
      </c>
      <c r="B43" s="39">
        <v>0</v>
      </c>
      <c r="C43" s="39">
        <v>-0.02299</v>
      </c>
      <c r="D43" s="39"/>
      <c r="E43" s="39"/>
      <c r="F43" s="39">
        <v>-0.01543</v>
      </c>
      <c r="G43" s="39">
        <v>-0.04861</v>
      </c>
      <c r="H43" s="39"/>
      <c r="I43" s="39">
        <v>-0.03354</v>
      </c>
      <c r="J43" s="39">
        <v>0.28906</v>
      </c>
      <c r="K43" s="39"/>
      <c r="L43" s="39">
        <v>0.04763</v>
      </c>
      <c r="M43" s="39">
        <v>0.07495</v>
      </c>
    </row>
    <row r="44" spans="1:13" ht="12.75">
      <c r="A44" s="38">
        <v>31867</v>
      </c>
      <c r="B44" s="39">
        <v>0.04495</v>
      </c>
      <c r="C44" s="39">
        <v>-0.02465</v>
      </c>
      <c r="D44" s="39"/>
      <c r="E44" s="39"/>
      <c r="F44" s="39">
        <v>-0.00292</v>
      </c>
      <c r="G44" s="39">
        <v>0.0365</v>
      </c>
      <c r="H44" s="39"/>
      <c r="I44" s="39">
        <v>-0.0035</v>
      </c>
      <c r="J44" s="39">
        <v>0.26194</v>
      </c>
      <c r="K44" s="39"/>
      <c r="L44" s="39">
        <v>0.02324</v>
      </c>
      <c r="M44" s="39">
        <v>0.03309</v>
      </c>
    </row>
    <row r="45" spans="1:13" ht="12.75">
      <c r="A45" s="38">
        <v>31897</v>
      </c>
      <c r="B45" s="39">
        <v>-0.12238</v>
      </c>
      <c r="C45" s="39">
        <v>-0.12102</v>
      </c>
      <c r="D45" s="39"/>
      <c r="E45" s="39"/>
      <c r="F45" s="39">
        <v>-0.15205</v>
      </c>
      <c r="G45" s="39">
        <v>0.00528</v>
      </c>
      <c r="H45" s="39"/>
      <c r="I45" s="39">
        <v>-0.08421</v>
      </c>
      <c r="J45" s="39">
        <v>-0.1164</v>
      </c>
      <c r="K45" s="39"/>
      <c r="L45" s="39">
        <v>-0.01713</v>
      </c>
      <c r="M45" s="39">
        <v>-0.01961</v>
      </c>
    </row>
    <row r="46" spans="1:13" ht="12.75">
      <c r="A46" s="38">
        <v>31926</v>
      </c>
      <c r="B46" s="39">
        <v>-0.0239</v>
      </c>
      <c r="C46" s="39">
        <v>-0.02899</v>
      </c>
      <c r="D46" s="39"/>
      <c r="E46" s="39"/>
      <c r="F46" s="39">
        <v>-0.04138</v>
      </c>
      <c r="G46" s="39">
        <v>0.02032</v>
      </c>
      <c r="H46" s="39"/>
      <c r="I46" s="39">
        <v>-0.06115</v>
      </c>
      <c r="J46" s="39">
        <v>-0.1018</v>
      </c>
      <c r="K46" s="39"/>
      <c r="L46" s="39">
        <v>0.00522</v>
      </c>
      <c r="M46" s="39">
        <v>0.00071</v>
      </c>
    </row>
    <row r="47" spans="1:13" ht="12.75">
      <c r="A47" s="38">
        <v>31958</v>
      </c>
      <c r="B47" s="39">
        <v>-0.10465</v>
      </c>
      <c r="C47" s="39">
        <v>0.02209</v>
      </c>
      <c r="D47" s="39"/>
      <c r="E47" s="39"/>
      <c r="F47" s="39">
        <v>0.01087</v>
      </c>
      <c r="G47" s="39">
        <v>-0.00344</v>
      </c>
      <c r="H47" s="39"/>
      <c r="I47" s="39">
        <v>0.02049</v>
      </c>
      <c r="J47" s="39">
        <v>-0.0312</v>
      </c>
      <c r="K47" s="39"/>
      <c r="L47" s="39">
        <v>0.04383</v>
      </c>
      <c r="M47" s="39">
        <v>0.02201</v>
      </c>
    </row>
    <row r="48" spans="1:13" ht="12.75">
      <c r="A48" s="38">
        <v>31989</v>
      </c>
      <c r="B48" s="39">
        <v>0.07339</v>
      </c>
      <c r="C48" s="39">
        <v>-0.00735</v>
      </c>
      <c r="D48" s="39"/>
      <c r="E48" s="39"/>
      <c r="F48" s="39">
        <v>0.10036</v>
      </c>
      <c r="G48" s="39">
        <v>0.02349</v>
      </c>
      <c r="H48" s="39"/>
      <c r="I48" s="39">
        <v>0.05221</v>
      </c>
      <c r="J48" s="39">
        <v>-0.06207</v>
      </c>
      <c r="K48" s="39"/>
      <c r="L48" s="39">
        <v>0.04405</v>
      </c>
      <c r="M48" s="39">
        <v>0.0347</v>
      </c>
    </row>
    <row r="49" spans="1:13" ht="12.75">
      <c r="A49" s="38">
        <v>32020</v>
      </c>
      <c r="B49" s="39">
        <v>0.02718</v>
      </c>
      <c r="C49" s="39">
        <v>0.1037</v>
      </c>
      <c r="D49" s="39"/>
      <c r="E49" s="39"/>
      <c r="F49" s="39">
        <v>0.03257</v>
      </c>
      <c r="G49" s="39">
        <v>0.06937</v>
      </c>
      <c r="H49" s="39"/>
      <c r="I49" s="39">
        <v>0.02305</v>
      </c>
      <c r="J49" s="39">
        <v>0.16912</v>
      </c>
      <c r="K49" s="39"/>
      <c r="L49" s="39">
        <v>0.03723</v>
      </c>
      <c r="M49" s="39">
        <v>0.01559</v>
      </c>
    </row>
    <row r="50" spans="1:13" ht="12.75">
      <c r="A50" s="38">
        <v>32050</v>
      </c>
      <c r="B50" s="39">
        <v>-0.07113</v>
      </c>
      <c r="C50" s="39">
        <v>0.08027</v>
      </c>
      <c r="D50" s="39"/>
      <c r="E50" s="39"/>
      <c r="F50" s="39">
        <v>-0.03175</v>
      </c>
      <c r="G50" s="39">
        <v>0.02373</v>
      </c>
      <c r="H50" s="39"/>
      <c r="I50" s="39">
        <v>-0.02996</v>
      </c>
      <c r="J50" s="39">
        <v>-0.14264</v>
      </c>
      <c r="K50" s="39"/>
      <c r="L50" s="39">
        <v>-0.02074</v>
      </c>
      <c r="M50" s="39">
        <v>-0.01551</v>
      </c>
    </row>
    <row r="51" spans="1:13" ht="12.75">
      <c r="A51" s="38">
        <v>32080</v>
      </c>
      <c r="B51" s="39">
        <v>-0.33784</v>
      </c>
      <c r="C51" s="39">
        <v>-0.4</v>
      </c>
      <c r="D51" s="39"/>
      <c r="E51" s="39"/>
      <c r="F51" s="39">
        <v>-0.35738</v>
      </c>
      <c r="G51" s="39">
        <v>-0.33756</v>
      </c>
      <c r="H51" s="39"/>
      <c r="I51" s="39">
        <v>-0.4749</v>
      </c>
      <c r="J51" s="39">
        <v>-0.35294</v>
      </c>
      <c r="K51" s="39"/>
      <c r="L51" s="39">
        <v>-0.22487</v>
      </c>
      <c r="M51" s="39">
        <v>-0.27085</v>
      </c>
    </row>
    <row r="52" spans="1:13" ht="12.75">
      <c r="A52" s="38">
        <v>32111</v>
      </c>
      <c r="B52" s="39">
        <v>-0.17442</v>
      </c>
      <c r="C52" s="39">
        <v>-0.14583</v>
      </c>
      <c r="D52" s="39"/>
      <c r="E52" s="39"/>
      <c r="F52" s="39">
        <v>-0.15306</v>
      </c>
      <c r="G52" s="39">
        <v>-0.16393</v>
      </c>
      <c r="H52" s="39"/>
      <c r="I52" s="39">
        <v>-0.02176</v>
      </c>
      <c r="J52" s="39">
        <v>-0.11364</v>
      </c>
      <c r="K52" s="39"/>
      <c r="L52" s="39">
        <v>-0.0729</v>
      </c>
      <c r="M52" s="39">
        <v>-0.0523</v>
      </c>
    </row>
    <row r="53" spans="1:13" ht="12.75">
      <c r="A53" s="38">
        <v>32142</v>
      </c>
      <c r="B53" s="39">
        <v>0.03333</v>
      </c>
      <c r="C53" s="39">
        <v>0.0239</v>
      </c>
      <c r="D53" s="39"/>
      <c r="E53" s="39"/>
      <c r="F53" s="39">
        <v>0.09146</v>
      </c>
      <c r="G53" s="39">
        <v>0.14846</v>
      </c>
      <c r="H53" s="39"/>
      <c r="I53" s="39">
        <v>-0.12879</v>
      </c>
      <c r="J53" s="39">
        <v>-0.03846</v>
      </c>
      <c r="K53" s="39"/>
      <c r="L53" s="39">
        <v>0.07041</v>
      </c>
      <c r="M53" s="39">
        <v>0.02794</v>
      </c>
    </row>
    <row r="54" spans="1:13" ht="12.75">
      <c r="A54" s="38">
        <v>32171</v>
      </c>
      <c r="B54" s="39">
        <v>0.08065</v>
      </c>
      <c r="C54" s="39">
        <v>0.14458</v>
      </c>
      <c r="D54" s="39"/>
      <c r="E54" s="39"/>
      <c r="F54" s="39">
        <v>0.07263</v>
      </c>
      <c r="G54" s="39">
        <v>-0.01951</v>
      </c>
      <c r="H54" s="39"/>
      <c r="I54" s="39">
        <v>0.11304</v>
      </c>
      <c r="J54" s="39">
        <v>0.1376</v>
      </c>
      <c r="K54" s="39"/>
      <c r="L54" s="39">
        <v>0.04534</v>
      </c>
      <c r="M54" s="39">
        <v>0.07811</v>
      </c>
    </row>
    <row r="55" spans="1:13" ht="12.75">
      <c r="A55" s="38">
        <v>32202</v>
      </c>
      <c r="B55" s="39">
        <v>0.06239</v>
      </c>
      <c r="C55" s="39">
        <v>0.15789</v>
      </c>
      <c r="D55" s="39"/>
      <c r="E55" s="39"/>
      <c r="F55" s="39">
        <v>0.0625</v>
      </c>
      <c r="G55" s="39">
        <v>0.16866</v>
      </c>
      <c r="H55" s="39"/>
      <c r="I55" s="39">
        <v>0.10969</v>
      </c>
      <c r="J55" s="39">
        <v>-0.03529</v>
      </c>
      <c r="K55" s="39"/>
      <c r="L55" s="39">
        <v>0.05161</v>
      </c>
      <c r="M55" s="39">
        <v>0.06201</v>
      </c>
    </row>
    <row r="56" spans="1:13" ht="12.75">
      <c r="A56" s="38">
        <v>32233</v>
      </c>
      <c r="B56" s="39">
        <v>-0.03546</v>
      </c>
      <c r="C56" s="39">
        <v>-0.05455</v>
      </c>
      <c r="D56" s="39"/>
      <c r="E56" s="39"/>
      <c r="F56" s="39">
        <v>-0.06436</v>
      </c>
      <c r="G56" s="39">
        <v>0.05556</v>
      </c>
      <c r="H56" s="39"/>
      <c r="I56" s="39">
        <v>-0.07801</v>
      </c>
      <c r="J56" s="39">
        <v>0.08927</v>
      </c>
      <c r="K56" s="39"/>
      <c r="L56" s="39">
        <v>-0.01706</v>
      </c>
      <c r="M56" s="39">
        <v>0.03437</v>
      </c>
    </row>
    <row r="57" spans="1:13" ht="12.75">
      <c r="A57" s="38">
        <v>32262</v>
      </c>
      <c r="B57" s="39">
        <v>0.02941</v>
      </c>
      <c r="C57" s="39">
        <v>0.01942</v>
      </c>
      <c r="D57" s="39"/>
      <c r="E57" s="39"/>
      <c r="F57" s="39">
        <v>0</v>
      </c>
      <c r="G57" s="39">
        <v>0.10688</v>
      </c>
      <c r="H57" s="39"/>
      <c r="I57" s="39">
        <v>-0.03846</v>
      </c>
      <c r="J57" s="39">
        <v>-0.06742</v>
      </c>
      <c r="K57" s="39"/>
      <c r="L57" s="39">
        <v>0.011</v>
      </c>
      <c r="M57" s="39">
        <v>0.01525</v>
      </c>
    </row>
    <row r="58" spans="1:13" ht="12.75">
      <c r="A58" s="38">
        <v>32294</v>
      </c>
      <c r="B58" s="39">
        <v>-0.04286</v>
      </c>
      <c r="C58" s="39">
        <v>-0.08571</v>
      </c>
      <c r="D58" s="39"/>
      <c r="E58" s="39"/>
      <c r="F58" s="39">
        <v>0.03175</v>
      </c>
      <c r="G58" s="39">
        <v>-0.08624</v>
      </c>
      <c r="H58" s="39"/>
      <c r="I58" s="39">
        <v>0.03232</v>
      </c>
      <c r="J58" s="39">
        <v>-0.04819</v>
      </c>
      <c r="K58" s="39"/>
      <c r="L58" s="39">
        <v>0.00094</v>
      </c>
      <c r="M58" s="39">
        <v>-0.01702</v>
      </c>
    </row>
    <row r="59" spans="1:13" ht="12.75">
      <c r="A59" s="38">
        <v>32324</v>
      </c>
      <c r="B59" s="39">
        <v>0.1594</v>
      </c>
      <c r="C59" s="39">
        <v>0.09375</v>
      </c>
      <c r="D59" s="39"/>
      <c r="E59" s="39"/>
      <c r="F59" s="39">
        <v>0.11399</v>
      </c>
      <c r="G59" s="39">
        <v>0.2751</v>
      </c>
      <c r="H59" s="39"/>
      <c r="I59" s="39">
        <v>0.07031</v>
      </c>
      <c r="J59" s="39">
        <v>-0.00861</v>
      </c>
      <c r="K59" s="39"/>
      <c r="L59" s="39">
        <v>0.05139</v>
      </c>
      <c r="M59" s="39">
        <v>0.04848</v>
      </c>
    </row>
    <row r="60" spans="1:13" ht="12.75">
      <c r="A60" s="38">
        <v>32353</v>
      </c>
      <c r="B60" s="39">
        <v>-0.00649</v>
      </c>
      <c r="C60" s="39">
        <v>-0.06731</v>
      </c>
      <c r="D60" s="39"/>
      <c r="E60" s="39"/>
      <c r="F60" s="39">
        <v>0.01395</v>
      </c>
      <c r="G60" s="39">
        <v>0.00472</v>
      </c>
      <c r="H60" s="39"/>
      <c r="I60" s="39">
        <v>-0.0365</v>
      </c>
      <c r="J60" s="39">
        <v>0.02564</v>
      </c>
      <c r="K60" s="39"/>
      <c r="L60" s="39">
        <v>-0.00718</v>
      </c>
      <c r="M60" s="39">
        <v>0.00055</v>
      </c>
    </row>
    <row r="61" spans="1:13" ht="12.75">
      <c r="A61" s="38">
        <v>32386</v>
      </c>
      <c r="B61" s="39">
        <v>-0.03922</v>
      </c>
      <c r="C61" s="39">
        <v>-0.04124</v>
      </c>
      <c r="D61" s="39"/>
      <c r="E61" s="39"/>
      <c r="F61" s="39">
        <v>-0.05046</v>
      </c>
      <c r="G61" s="39">
        <v>-0.01572</v>
      </c>
      <c r="H61" s="39"/>
      <c r="I61" s="39">
        <v>0.03818</v>
      </c>
      <c r="J61" s="39">
        <v>-0.05</v>
      </c>
      <c r="K61" s="39"/>
      <c r="L61" s="39">
        <v>-0.02794</v>
      </c>
      <c r="M61" s="39">
        <v>-0.02371</v>
      </c>
    </row>
    <row r="62" spans="1:13" ht="12.75">
      <c r="A62" s="38">
        <v>32416</v>
      </c>
      <c r="B62" s="39">
        <v>0.08408</v>
      </c>
      <c r="C62" s="39">
        <v>0.02867</v>
      </c>
      <c r="D62" s="39"/>
      <c r="E62" s="39"/>
      <c r="F62" s="39">
        <v>0.03902</v>
      </c>
      <c r="G62" s="39">
        <v>-0.00319</v>
      </c>
      <c r="H62" s="39"/>
      <c r="I62" s="39">
        <v>0.03676</v>
      </c>
      <c r="J62" s="39">
        <v>0.01737</v>
      </c>
      <c r="K62" s="39"/>
      <c r="L62" s="39">
        <v>0.03728</v>
      </c>
      <c r="M62" s="39">
        <v>0.0187</v>
      </c>
    </row>
    <row r="63" spans="1:13" ht="12.75">
      <c r="A63" s="38">
        <v>32447</v>
      </c>
      <c r="B63" s="39">
        <v>-0.00633</v>
      </c>
      <c r="C63" s="39">
        <v>0.08421</v>
      </c>
      <c r="D63" s="39"/>
      <c r="E63" s="39"/>
      <c r="F63" s="39">
        <v>0.05164</v>
      </c>
      <c r="G63" s="39">
        <v>0.05128</v>
      </c>
      <c r="H63" s="39"/>
      <c r="I63" s="39">
        <v>-0.02837</v>
      </c>
      <c r="J63" s="39">
        <v>0.15763</v>
      </c>
      <c r="K63" s="39"/>
      <c r="L63" s="39">
        <v>0.01765</v>
      </c>
      <c r="M63" s="39">
        <v>-0.01178</v>
      </c>
    </row>
    <row r="64" spans="1:13" ht="12.75">
      <c r="A64" s="38">
        <v>32477</v>
      </c>
      <c r="B64" s="39">
        <v>-0.05732</v>
      </c>
      <c r="C64" s="39">
        <v>0.02913</v>
      </c>
      <c r="D64" s="39"/>
      <c r="E64" s="39"/>
      <c r="F64" s="39">
        <v>-0.04955</v>
      </c>
      <c r="G64" s="39">
        <v>-0.0367</v>
      </c>
      <c r="H64" s="39"/>
      <c r="I64" s="39">
        <v>-0.0654</v>
      </c>
      <c r="J64" s="39">
        <v>-0.06977</v>
      </c>
      <c r="K64" s="39"/>
      <c r="L64" s="39">
        <v>-0.0164</v>
      </c>
      <c r="M64" s="39">
        <v>-0.0367</v>
      </c>
    </row>
    <row r="65" spans="1:13" ht="12.75">
      <c r="A65" s="38">
        <v>32507</v>
      </c>
      <c r="B65" s="39">
        <v>0.04297</v>
      </c>
      <c r="C65" s="39">
        <v>-0.0381</v>
      </c>
      <c r="D65" s="39"/>
      <c r="E65" s="39"/>
      <c r="F65" s="39">
        <v>-0.09005</v>
      </c>
      <c r="G65" s="39">
        <v>0.05397</v>
      </c>
      <c r="H65" s="39"/>
      <c r="I65" s="39">
        <v>0.01575</v>
      </c>
      <c r="J65" s="39">
        <v>0.105</v>
      </c>
      <c r="K65" s="39"/>
      <c r="L65" s="39">
        <v>0.0208</v>
      </c>
      <c r="M65" s="39">
        <v>0.01954</v>
      </c>
    </row>
    <row r="66" spans="1:13" ht="12.75">
      <c r="A66" s="38">
        <v>32539</v>
      </c>
      <c r="B66" s="39">
        <v>0.16993</v>
      </c>
      <c r="C66" s="39">
        <v>0.17822</v>
      </c>
      <c r="D66" s="39"/>
      <c r="E66" s="39"/>
      <c r="F66" s="39">
        <v>0.27083</v>
      </c>
      <c r="G66" s="39">
        <v>0.07831</v>
      </c>
      <c r="H66" s="39"/>
      <c r="I66" s="39">
        <v>0.11628</v>
      </c>
      <c r="J66" s="39">
        <v>0.19318</v>
      </c>
      <c r="K66" s="39"/>
      <c r="L66" s="39">
        <v>0.06594</v>
      </c>
      <c r="M66" s="39">
        <v>0.06313</v>
      </c>
    </row>
    <row r="67" spans="1:13" ht="12.75">
      <c r="A67" s="38">
        <v>32567</v>
      </c>
      <c r="B67" s="39">
        <v>-0.04469</v>
      </c>
      <c r="C67" s="39">
        <v>0.00101</v>
      </c>
      <c r="D67" s="39"/>
      <c r="E67" s="39"/>
      <c r="F67" s="39">
        <v>-0.03719</v>
      </c>
      <c r="G67" s="39">
        <v>0.0324</v>
      </c>
      <c r="H67" s="39"/>
      <c r="I67" s="39">
        <v>0.02806</v>
      </c>
      <c r="J67" s="39">
        <v>0.05143</v>
      </c>
      <c r="K67" s="39"/>
      <c r="L67" s="39">
        <v>-0.01636</v>
      </c>
      <c r="M67" s="39">
        <v>0.00279</v>
      </c>
    </row>
    <row r="68" spans="1:13" ht="12.75">
      <c r="A68" s="38">
        <v>32598</v>
      </c>
      <c r="B68" s="39">
        <v>-0.03883</v>
      </c>
      <c r="C68" s="39">
        <v>0.02542</v>
      </c>
      <c r="D68" s="39"/>
      <c r="E68" s="39"/>
      <c r="F68" s="39">
        <v>-0.04721</v>
      </c>
      <c r="G68" s="39">
        <v>0.00611</v>
      </c>
      <c r="H68" s="39"/>
      <c r="I68" s="39">
        <v>-0.04762</v>
      </c>
      <c r="J68" s="39">
        <v>-0.00909</v>
      </c>
      <c r="K68" s="39"/>
      <c r="L68" s="39">
        <v>0.02155</v>
      </c>
      <c r="M68" s="39">
        <v>0.01703</v>
      </c>
    </row>
    <row r="69" spans="1:13" ht="12.75">
      <c r="A69" s="38">
        <v>32626</v>
      </c>
      <c r="B69" s="39">
        <v>-0.00613</v>
      </c>
      <c r="C69" s="39">
        <v>-0.04132</v>
      </c>
      <c r="D69" s="39"/>
      <c r="E69" s="39"/>
      <c r="F69" s="39">
        <v>0.04054</v>
      </c>
      <c r="G69" s="39">
        <v>-0.05506</v>
      </c>
      <c r="H69" s="39"/>
      <c r="I69" s="39">
        <v>0.01429</v>
      </c>
      <c r="J69" s="39">
        <v>0.01835</v>
      </c>
      <c r="K69" s="39"/>
      <c r="L69" s="39">
        <v>0.04853</v>
      </c>
      <c r="M69" s="39">
        <v>0.03068</v>
      </c>
    </row>
    <row r="70" spans="1:13" ht="12.75">
      <c r="A70" s="38">
        <v>32659</v>
      </c>
      <c r="B70" s="39">
        <v>0.15432</v>
      </c>
      <c r="C70" s="39">
        <v>0.06871</v>
      </c>
      <c r="D70" s="39"/>
      <c r="E70" s="39"/>
      <c r="F70" s="39">
        <v>0.06061</v>
      </c>
      <c r="G70" s="39">
        <v>0.13763</v>
      </c>
      <c r="H70" s="39"/>
      <c r="I70" s="39">
        <v>0.0707</v>
      </c>
      <c r="J70" s="39">
        <v>0.09009</v>
      </c>
      <c r="K70" s="39"/>
      <c r="L70" s="39">
        <v>0.03965</v>
      </c>
      <c r="M70" s="39">
        <v>0.02737</v>
      </c>
    </row>
    <row r="71" spans="1:13" ht="12.75">
      <c r="A71" s="38">
        <v>32689</v>
      </c>
      <c r="B71" s="39">
        <v>-0.00342</v>
      </c>
      <c r="C71" s="39">
        <v>0.03419</v>
      </c>
      <c r="D71" s="39"/>
      <c r="E71" s="39"/>
      <c r="F71" s="39">
        <v>-0.06173</v>
      </c>
      <c r="G71" s="39">
        <v>-0.01701</v>
      </c>
      <c r="H71" s="39"/>
      <c r="I71" s="39">
        <v>-0.02649</v>
      </c>
      <c r="J71" s="39">
        <v>0.06942</v>
      </c>
      <c r="K71" s="39"/>
      <c r="L71" s="39">
        <v>-0.00498</v>
      </c>
      <c r="M71" s="39">
        <v>-0.00833</v>
      </c>
    </row>
    <row r="72" spans="1:13" ht="12.75">
      <c r="A72" s="38">
        <v>32720</v>
      </c>
      <c r="B72" s="39">
        <v>0.17838</v>
      </c>
      <c r="C72" s="39">
        <v>0.10744</v>
      </c>
      <c r="D72" s="39"/>
      <c r="E72" s="39"/>
      <c r="F72" s="39">
        <v>0.23246</v>
      </c>
      <c r="G72" s="39">
        <v>0.11</v>
      </c>
      <c r="H72" s="39"/>
      <c r="I72" s="39">
        <v>0.2585</v>
      </c>
      <c r="J72" s="39">
        <v>0.14729</v>
      </c>
      <c r="K72" s="39"/>
      <c r="L72" s="39">
        <v>0.07772</v>
      </c>
      <c r="M72" s="39">
        <v>0.03161</v>
      </c>
    </row>
    <row r="73" spans="1:13" ht="12.75">
      <c r="A73" s="38">
        <v>32751</v>
      </c>
      <c r="B73" s="39">
        <v>0.08716</v>
      </c>
      <c r="C73" s="39">
        <v>0.03485</v>
      </c>
      <c r="D73" s="39"/>
      <c r="E73" s="39"/>
      <c r="F73" s="39">
        <v>-0.03943</v>
      </c>
      <c r="G73" s="39">
        <v>0.06261</v>
      </c>
      <c r="H73" s="39"/>
      <c r="I73" s="39">
        <v>0.01643</v>
      </c>
      <c r="J73" s="39">
        <v>-0.01351</v>
      </c>
      <c r="K73" s="39"/>
      <c r="L73" s="39">
        <v>0.02228</v>
      </c>
      <c r="M73" s="39">
        <v>0.01929</v>
      </c>
    </row>
    <row r="74" spans="1:13" ht="12.75">
      <c r="A74" s="38">
        <v>32780</v>
      </c>
      <c r="B74" s="39">
        <v>0.00827</v>
      </c>
      <c r="C74" s="39">
        <v>-0.08397</v>
      </c>
      <c r="D74" s="39"/>
      <c r="E74" s="39"/>
      <c r="F74" s="39">
        <v>-0.10821</v>
      </c>
      <c r="G74" s="39">
        <v>-0.06383</v>
      </c>
      <c r="H74" s="39"/>
      <c r="I74" s="39">
        <v>-0.16043</v>
      </c>
      <c r="J74" s="39">
        <v>0.00959</v>
      </c>
      <c r="K74" s="39"/>
      <c r="L74" s="39">
        <v>-0.00175</v>
      </c>
      <c r="M74" s="39">
        <v>0.00447</v>
      </c>
    </row>
    <row r="75" spans="1:13" ht="12.75">
      <c r="A75" s="38">
        <v>32812</v>
      </c>
      <c r="B75" s="39">
        <v>-0.14815</v>
      </c>
      <c r="C75" s="39">
        <v>-0.075</v>
      </c>
      <c r="D75" s="39"/>
      <c r="E75" s="39"/>
      <c r="F75" s="39">
        <v>-0.0251</v>
      </c>
      <c r="G75" s="39">
        <v>-0.06958</v>
      </c>
      <c r="H75" s="39"/>
      <c r="I75" s="39">
        <v>-0.12102</v>
      </c>
      <c r="J75" s="39">
        <v>-0.12245</v>
      </c>
      <c r="K75" s="39"/>
      <c r="L75" s="39">
        <v>-0.02938</v>
      </c>
      <c r="M75" s="39">
        <v>-0.05095</v>
      </c>
    </row>
    <row r="76" spans="1:13" ht="12.75">
      <c r="A76" s="38">
        <v>32842</v>
      </c>
      <c r="B76" s="39">
        <v>0.10326</v>
      </c>
      <c r="C76" s="39">
        <v>-0.03495</v>
      </c>
      <c r="D76" s="39"/>
      <c r="E76" s="39"/>
      <c r="F76" s="39">
        <v>-0.08658</v>
      </c>
      <c r="G76" s="39">
        <v>0.05094</v>
      </c>
      <c r="H76" s="39"/>
      <c r="I76" s="39">
        <v>-0.0142</v>
      </c>
      <c r="J76" s="39">
        <v>0.0155</v>
      </c>
      <c r="K76" s="39"/>
      <c r="L76" s="39">
        <v>0.01785</v>
      </c>
      <c r="M76" s="39">
        <v>-0.00822</v>
      </c>
    </row>
    <row r="77" spans="1:13" ht="12.75">
      <c r="A77" s="38">
        <v>32871</v>
      </c>
      <c r="B77" s="39">
        <v>-0.09675</v>
      </c>
      <c r="C77" s="39">
        <v>0.00943</v>
      </c>
      <c r="D77" s="39"/>
      <c r="E77" s="39"/>
      <c r="F77" s="39">
        <v>-0.00474</v>
      </c>
      <c r="G77" s="39">
        <v>-0.07181</v>
      </c>
      <c r="H77" s="39"/>
      <c r="I77" s="39">
        <v>0</v>
      </c>
      <c r="J77" s="39">
        <v>-0.06107</v>
      </c>
      <c r="K77" s="39"/>
      <c r="L77" s="39">
        <v>0.01828</v>
      </c>
      <c r="M77" s="39">
        <v>-0.01217</v>
      </c>
    </row>
    <row r="78" spans="1:13" ht="12.75">
      <c r="A78" s="38">
        <v>32904</v>
      </c>
      <c r="B78" s="39">
        <v>-0.11538</v>
      </c>
      <c r="C78" s="39">
        <v>-0.02804</v>
      </c>
      <c r="D78" s="39"/>
      <c r="E78" s="39"/>
      <c r="F78" s="39">
        <v>-0.13333</v>
      </c>
      <c r="G78" s="39">
        <v>-0.07737</v>
      </c>
      <c r="H78" s="39"/>
      <c r="I78" s="39">
        <v>-0.03704</v>
      </c>
      <c r="J78" s="39">
        <v>-0.01236</v>
      </c>
      <c r="K78" s="39"/>
      <c r="L78" s="39">
        <v>-0.07005</v>
      </c>
      <c r="M78" s="39">
        <v>-0.04581</v>
      </c>
    </row>
    <row r="79" spans="1:13" ht="12.75">
      <c r="A79" s="38">
        <v>32932</v>
      </c>
      <c r="B79" s="39">
        <v>0.0559</v>
      </c>
      <c r="C79" s="39">
        <v>0.06077</v>
      </c>
      <c r="D79" s="39"/>
      <c r="E79" s="39"/>
      <c r="F79" s="39">
        <v>0</v>
      </c>
      <c r="G79" s="39">
        <v>0.02954</v>
      </c>
      <c r="H79" s="39"/>
      <c r="I79" s="39">
        <v>0.03877</v>
      </c>
      <c r="J79" s="39">
        <v>0.14876</v>
      </c>
      <c r="K79" s="39"/>
      <c r="L79" s="39">
        <v>0.01498</v>
      </c>
      <c r="M79" s="39">
        <v>0.01575</v>
      </c>
    </row>
    <row r="80" spans="1:13" ht="12.75">
      <c r="A80" s="38">
        <v>32962</v>
      </c>
      <c r="B80" s="39">
        <v>0.13741</v>
      </c>
      <c r="C80" s="39">
        <v>-0.03846</v>
      </c>
      <c r="D80" s="39"/>
      <c r="E80" s="39"/>
      <c r="F80" s="39">
        <v>-0.03333</v>
      </c>
      <c r="G80" s="39">
        <v>0.0082</v>
      </c>
      <c r="H80" s="39"/>
      <c r="I80" s="39">
        <v>0.04478</v>
      </c>
      <c r="J80" s="39">
        <v>0.0754</v>
      </c>
      <c r="K80" s="39"/>
      <c r="L80" s="39">
        <v>0.02415</v>
      </c>
      <c r="M80" s="39">
        <v>0.02204</v>
      </c>
    </row>
    <row r="81" spans="1:13" ht="12.75">
      <c r="A81" s="38">
        <v>32993</v>
      </c>
      <c r="B81" s="39">
        <v>-0.10417</v>
      </c>
      <c r="C81" s="39">
        <v>-0.02</v>
      </c>
      <c r="D81" s="39"/>
      <c r="E81" s="39"/>
      <c r="F81" s="39">
        <v>-0.03448</v>
      </c>
      <c r="G81" s="39">
        <v>0.02846</v>
      </c>
      <c r="H81" s="39"/>
      <c r="I81" s="39">
        <v>-0.04286</v>
      </c>
      <c r="J81" s="39">
        <v>-0.01342</v>
      </c>
      <c r="K81" s="39"/>
      <c r="L81" s="39">
        <v>-0.02816</v>
      </c>
      <c r="M81" s="39">
        <v>-0.02672</v>
      </c>
    </row>
    <row r="82" spans="1:13" ht="12.75">
      <c r="A82" s="38">
        <v>33024</v>
      </c>
      <c r="B82" s="39">
        <v>0.20349</v>
      </c>
      <c r="C82" s="39">
        <v>0.17929</v>
      </c>
      <c r="D82" s="39"/>
      <c r="E82" s="39"/>
      <c r="F82" s="39">
        <v>0.13855</v>
      </c>
      <c r="G82" s="39">
        <v>0.12922</v>
      </c>
      <c r="H82" s="39"/>
      <c r="I82" s="39">
        <v>0.1197</v>
      </c>
      <c r="J82" s="39">
        <v>0.11891</v>
      </c>
      <c r="K82" s="39"/>
      <c r="L82" s="39">
        <v>0.08887</v>
      </c>
      <c r="M82" s="39">
        <v>0.04665</v>
      </c>
    </row>
    <row r="83" spans="1:13" ht="12.75">
      <c r="A83" s="38">
        <v>33053</v>
      </c>
      <c r="B83" s="39">
        <v>-0.00792</v>
      </c>
      <c r="C83" s="39">
        <v>-0.00917</v>
      </c>
      <c r="D83" s="39"/>
      <c r="E83" s="39"/>
      <c r="F83" s="39">
        <v>-0.04762</v>
      </c>
      <c r="G83" s="39">
        <v>0.02465</v>
      </c>
      <c r="H83" s="39"/>
      <c r="I83" s="39">
        <v>0.01342</v>
      </c>
      <c r="J83" s="39">
        <v>-0.03659</v>
      </c>
      <c r="K83" s="39"/>
      <c r="L83" s="39">
        <v>-0.0043</v>
      </c>
      <c r="M83" s="39">
        <v>0.00538</v>
      </c>
    </row>
    <row r="84" spans="1:13" ht="12.75">
      <c r="A84" s="38">
        <v>33085</v>
      </c>
      <c r="B84" s="39">
        <v>-0.05882</v>
      </c>
      <c r="C84" s="39">
        <v>-0.08333</v>
      </c>
      <c r="D84" s="39"/>
      <c r="E84" s="39"/>
      <c r="F84" s="39">
        <v>0.06111</v>
      </c>
      <c r="G84" s="39">
        <v>-0.16323</v>
      </c>
      <c r="H84" s="39"/>
      <c r="I84" s="39">
        <v>-0.06623</v>
      </c>
      <c r="J84" s="39">
        <v>0</v>
      </c>
      <c r="K84" s="39"/>
      <c r="L84" s="39">
        <v>-0.00938</v>
      </c>
      <c r="M84" s="39">
        <v>-0.02729</v>
      </c>
    </row>
    <row r="85" spans="1:13" ht="12.75">
      <c r="A85" s="38">
        <v>33116</v>
      </c>
      <c r="B85" s="39">
        <v>-0.08146</v>
      </c>
      <c r="C85" s="39">
        <v>-0.09778</v>
      </c>
      <c r="D85" s="39"/>
      <c r="E85" s="39"/>
      <c r="F85" s="39">
        <v>-0.13228</v>
      </c>
      <c r="G85" s="39">
        <v>-0.06818</v>
      </c>
      <c r="H85" s="39"/>
      <c r="I85" s="39">
        <v>-0.11319</v>
      </c>
      <c r="J85" s="39">
        <v>-0.10127</v>
      </c>
      <c r="K85" s="39"/>
      <c r="L85" s="39">
        <v>-0.09173</v>
      </c>
      <c r="M85" s="39">
        <v>-0.10979</v>
      </c>
    </row>
    <row r="86" spans="1:13" ht="12.75">
      <c r="A86" s="38">
        <v>33144</v>
      </c>
      <c r="B86" s="39">
        <v>-0.26857</v>
      </c>
      <c r="C86" s="39">
        <v>-0.14286</v>
      </c>
      <c r="D86" s="39"/>
      <c r="E86" s="39"/>
      <c r="F86" s="39">
        <v>-0.09146</v>
      </c>
      <c r="G86" s="39">
        <v>-0.12195</v>
      </c>
      <c r="H86" s="39"/>
      <c r="I86" s="39">
        <v>-0.09677</v>
      </c>
      <c r="J86" s="39">
        <v>-0.11634</v>
      </c>
      <c r="K86" s="39"/>
      <c r="L86" s="39">
        <v>-0.05387</v>
      </c>
      <c r="M86" s="39">
        <v>-0.08049</v>
      </c>
    </row>
    <row r="87" spans="1:13" ht="12.75">
      <c r="A87" s="38">
        <v>33177</v>
      </c>
      <c r="B87" s="39">
        <v>0.04688</v>
      </c>
      <c r="C87" s="39">
        <v>-0.09722</v>
      </c>
      <c r="D87" s="39"/>
      <c r="E87" s="39"/>
      <c r="F87" s="39">
        <v>-0.04698</v>
      </c>
      <c r="G87" s="39">
        <v>-0.01263</v>
      </c>
      <c r="H87" s="39"/>
      <c r="I87" s="39">
        <v>-0.15179</v>
      </c>
      <c r="J87" s="39">
        <v>-0.048</v>
      </c>
      <c r="K87" s="39"/>
      <c r="L87" s="39">
        <v>-0.01242</v>
      </c>
      <c r="M87" s="39">
        <v>-0.05633</v>
      </c>
    </row>
    <row r="88" spans="1:13" ht="12.75">
      <c r="A88" s="38">
        <v>33207</v>
      </c>
      <c r="B88" s="39">
        <v>0.1194</v>
      </c>
      <c r="C88" s="39">
        <v>0.12492</v>
      </c>
      <c r="D88" s="39"/>
      <c r="E88" s="39"/>
      <c r="F88" s="39">
        <v>0.10714</v>
      </c>
      <c r="G88" s="39">
        <v>0.09278</v>
      </c>
      <c r="H88" s="39"/>
      <c r="I88" s="39">
        <v>0.12674</v>
      </c>
      <c r="J88" s="39">
        <v>0.08403</v>
      </c>
      <c r="K88" s="39"/>
      <c r="L88" s="39">
        <v>0.06598</v>
      </c>
      <c r="M88" s="39">
        <v>0.03665</v>
      </c>
    </row>
    <row r="89" spans="1:13" ht="12.75">
      <c r="A89" s="38">
        <v>33238</v>
      </c>
      <c r="B89" s="39">
        <v>0.09573</v>
      </c>
      <c r="C89" s="39">
        <v>0.125</v>
      </c>
      <c r="D89" s="39"/>
      <c r="E89" s="39"/>
      <c r="F89" s="39">
        <v>0.07097</v>
      </c>
      <c r="G89" s="39">
        <v>0.02594</v>
      </c>
      <c r="H89" s="39"/>
      <c r="I89" s="39">
        <v>0.03774</v>
      </c>
      <c r="J89" s="39">
        <v>0.1445</v>
      </c>
      <c r="K89" s="39"/>
      <c r="L89" s="39">
        <v>0.02954</v>
      </c>
      <c r="M89" s="39">
        <v>-0.00387</v>
      </c>
    </row>
    <row r="90" spans="1:13" ht="12.75">
      <c r="A90" s="38">
        <v>33269</v>
      </c>
      <c r="B90" s="39">
        <v>0.20245</v>
      </c>
      <c r="C90" s="39">
        <v>0.1358</v>
      </c>
      <c r="D90" s="39"/>
      <c r="E90" s="39"/>
      <c r="F90" s="39">
        <v>0.18675</v>
      </c>
      <c r="G90" s="39">
        <v>0.10115</v>
      </c>
      <c r="H90" s="39"/>
      <c r="I90" s="39">
        <v>0.05455</v>
      </c>
      <c r="J90" s="39">
        <v>0.07483</v>
      </c>
      <c r="K90" s="39"/>
      <c r="L90" s="39">
        <v>0.04904</v>
      </c>
      <c r="M90" s="39">
        <v>0.08525</v>
      </c>
    </row>
    <row r="91" spans="1:13" ht="12.75">
      <c r="A91" s="38">
        <v>33297</v>
      </c>
      <c r="B91" s="39">
        <v>0.16837</v>
      </c>
      <c r="C91" s="39">
        <v>0.14261</v>
      </c>
      <c r="D91" s="39"/>
      <c r="E91" s="39"/>
      <c r="F91" s="39">
        <v>0.17259</v>
      </c>
      <c r="G91" s="39">
        <v>0.18487</v>
      </c>
      <c r="H91" s="39"/>
      <c r="I91" s="39">
        <v>0.31931</v>
      </c>
      <c r="J91" s="39">
        <v>0.21924</v>
      </c>
      <c r="K91" s="39"/>
      <c r="L91" s="39">
        <v>0.07569</v>
      </c>
      <c r="M91" s="39">
        <v>0.13365</v>
      </c>
    </row>
    <row r="92" spans="1:13" ht="12.75">
      <c r="A92" s="38">
        <v>33325</v>
      </c>
      <c r="B92" s="39">
        <v>0.13694</v>
      </c>
      <c r="C92" s="39">
        <v>0.125</v>
      </c>
      <c r="D92" s="39"/>
      <c r="E92" s="39"/>
      <c r="F92" s="39">
        <v>0.21834</v>
      </c>
      <c r="G92" s="39">
        <v>0.1773</v>
      </c>
      <c r="H92" s="39"/>
      <c r="I92" s="39">
        <v>0.19737</v>
      </c>
      <c r="J92" s="39">
        <v>0.27083</v>
      </c>
      <c r="K92" s="39"/>
      <c r="L92" s="39">
        <v>0.02878</v>
      </c>
      <c r="M92" s="39">
        <v>0.07782</v>
      </c>
    </row>
    <row r="93" spans="1:13" ht="12.75">
      <c r="A93" s="38">
        <v>33358</v>
      </c>
      <c r="B93" s="39">
        <v>0.01931</v>
      </c>
      <c r="C93" s="39">
        <v>0.03419</v>
      </c>
      <c r="D93" s="39"/>
      <c r="E93" s="39"/>
      <c r="F93" s="39">
        <v>0.08961</v>
      </c>
      <c r="G93" s="39">
        <v>-0.01506</v>
      </c>
      <c r="H93" s="39"/>
      <c r="I93" s="39">
        <v>0.05495</v>
      </c>
      <c r="J93" s="39">
        <v>0.05738</v>
      </c>
      <c r="K93" s="39"/>
      <c r="L93" s="39">
        <v>0.00335</v>
      </c>
      <c r="M93" s="39">
        <v>0.03102</v>
      </c>
    </row>
    <row r="94" spans="1:13" ht="12.75">
      <c r="A94" s="38">
        <v>33389</v>
      </c>
      <c r="B94" s="39">
        <v>0.07576</v>
      </c>
      <c r="C94" s="39">
        <v>0.09463</v>
      </c>
      <c r="D94" s="39"/>
      <c r="E94" s="39"/>
      <c r="F94" s="39">
        <v>0.08609</v>
      </c>
      <c r="G94" s="39">
        <v>0.08756</v>
      </c>
      <c r="H94" s="39"/>
      <c r="I94" s="39">
        <v>-0.04146</v>
      </c>
      <c r="J94" s="39">
        <v>0.06395</v>
      </c>
      <c r="K94" s="39"/>
      <c r="L94" s="39">
        <v>0.04059</v>
      </c>
      <c r="M94" s="39">
        <v>0.03034</v>
      </c>
    </row>
    <row r="95" spans="1:13" ht="12.75">
      <c r="A95" s="38">
        <v>33417</v>
      </c>
      <c r="B95" s="39">
        <v>-0.09972</v>
      </c>
      <c r="C95" s="39">
        <v>-0.128</v>
      </c>
      <c r="D95" s="39"/>
      <c r="E95" s="39"/>
      <c r="F95" s="39">
        <v>-0.06402</v>
      </c>
      <c r="G95" s="39">
        <v>-0.10311</v>
      </c>
      <c r="H95" s="39"/>
      <c r="I95" s="39">
        <v>-0.14208</v>
      </c>
      <c r="J95" s="39">
        <v>-0.04109</v>
      </c>
      <c r="K95" s="39"/>
      <c r="L95" s="39">
        <v>-0.04424</v>
      </c>
      <c r="M95" s="39">
        <v>-0.0345</v>
      </c>
    </row>
    <row r="96" spans="1:13" ht="12.75">
      <c r="A96" s="38">
        <v>33450</v>
      </c>
      <c r="B96" s="39">
        <v>0.19882</v>
      </c>
      <c r="C96" s="39">
        <v>0.11009</v>
      </c>
      <c r="D96" s="39"/>
      <c r="E96" s="39"/>
      <c r="F96" s="39">
        <v>0.08143</v>
      </c>
      <c r="G96" s="39">
        <v>0.1612</v>
      </c>
      <c r="H96" s="39"/>
      <c r="I96" s="39">
        <v>0.09554</v>
      </c>
      <c r="J96" s="39">
        <v>0.03429</v>
      </c>
      <c r="K96" s="39"/>
      <c r="L96" s="39">
        <v>0.04683</v>
      </c>
      <c r="M96" s="39">
        <v>0.03492</v>
      </c>
    </row>
    <row r="97" spans="1:13" ht="12.75">
      <c r="A97" s="38">
        <v>33480</v>
      </c>
      <c r="B97" s="39">
        <v>0.02522</v>
      </c>
      <c r="C97" s="39">
        <v>-0.01488</v>
      </c>
      <c r="D97" s="39"/>
      <c r="E97" s="39"/>
      <c r="F97" s="39">
        <v>0.01818</v>
      </c>
      <c r="G97" s="39">
        <v>0.02997</v>
      </c>
      <c r="H97" s="39"/>
      <c r="I97" s="39">
        <v>0.08163</v>
      </c>
      <c r="J97" s="39">
        <v>0.03867</v>
      </c>
      <c r="K97" s="39"/>
      <c r="L97" s="39">
        <v>0.02691</v>
      </c>
      <c r="M97" s="39">
        <v>0.02857</v>
      </c>
    </row>
    <row r="98" spans="1:13" ht="12.75">
      <c r="A98" s="38">
        <v>33511</v>
      </c>
      <c r="B98" s="39">
        <v>0.2029</v>
      </c>
      <c r="C98" s="39">
        <v>0.01695</v>
      </c>
      <c r="D98" s="39"/>
      <c r="E98" s="39"/>
      <c r="F98" s="39">
        <v>0.14881</v>
      </c>
      <c r="G98" s="39">
        <v>0.06349</v>
      </c>
      <c r="H98" s="39"/>
      <c r="I98" s="39">
        <v>0.11892</v>
      </c>
      <c r="J98" s="39">
        <v>0.11426</v>
      </c>
      <c r="K98" s="39"/>
      <c r="L98" s="39">
        <v>-0.01106</v>
      </c>
      <c r="M98" s="39">
        <v>0.00867</v>
      </c>
    </row>
    <row r="99" spans="1:13" ht="12.75">
      <c r="A99" s="38">
        <v>33542</v>
      </c>
      <c r="B99" s="39">
        <v>0.07631</v>
      </c>
      <c r="C99" s="39">
        <v>0.05833</v>
      </c>
      <c r="D99" s="39"/>
      <c r="E99" s="39"/>
      <c r="F99" s="39">
        <v>0.07254</v>
      </c>
      <c r="G99" s="39">
        <v>0.08129</v>
      </c>
      <c r="H99" s="39"/>
      <c r="I99" s="39">
        <v>0.2029</v>
      </c>
      <c r="J99" s="39">
        <v>0.10526</v>
      </c>
      <c r="K99" s="39"/>
      <c r="L99" s="39">
        <v>0.01772</v>
      </c>
      <c r="M99" s="39">
        <v>0.02386</v>
      </c>
    </row>
    <row r="100" spans="1:13" ht="12.75">
      <c r="A100" s="38">
        <v>33571</v>
      </c>
      <c r="B100" s="39">
        <v>-0.12687</v>
      </c>
      <c r="C100" s="39">
        <v>-0.03976</v>
      </c>
      <c r="D100" s="39"/>
      <c r="E100" s="39"/>
      <c r="F100" s="39">
        <v>-0.06763</v>
      </c>
      <c r="G100" s="39">
        <v>-0.01617</v>
      </c>
      <c r="H100" s="39"/>
      <c r="I100" s="39">
        <v>-0.15261</v>
      </c>
      <c r="J100" s="39">
        <v>-0.12554</v>
      </c>
      <c r="K100" s="39"/>
      <c r="L100" s="39">
        <v>-0.03727</v>
      </c>
      <c r="M100" s="39">
        <v>-0.02539</v>
      </c>
    </row>
    <row r="101" spans="1:13" s="61" customFormat="1" ht="12.75">
      <c r="A101" s="59">
        <v>33603</v>
      </c>
      <c r="B101" s="60">
        <v>0.29966</v>
      </c>
      <c r="C101" s="60">
        <v>0.18261</v>
      </c>
      <c r="D101" s="60"/>
      <c r="E101" s="60"/>
      <c r="F101" s="60">
        <v>0.23177</v>
      </c>
      <c r="G101" s="60">
        <v>0.19718</v>
      </c>
      <c r="H101" s="60"/>
      <c r="I101" s="60">
        <v>0.33507</v>
      </c>
      <c r="J101" s="60">
        <v>0.21782</v>
      </c>
      <c r="K101" s="60"/>
      <c r="L101" s="60">
        <v>0.10704</v>
      </c>
      <c r="M101" s="60">
        <v>0.03645</v>
      </c>
    </row>
    <row r="102" spans="1:13" ht="12.75">
      <c r="A102" s="38">
        <v>33634</v>
      </c>
      <c r="B102" s="39">
        <v>-0.05611</v>
      </c>
      <c r="C102" s="39">
        <v>0.06618</v>
      </c>
      <c r="D102" s="39"/>
      <c r="E102" s="39"/>
      <c r="F102" s="39">
        <v>-0.03171</v>
      </c>
      <c r="G102" s="39">
        <v>-0.11004</v>
      </c>
      <c r="H102" s="39"/>
      <c r="I102" s="39">
        <v>-0.01604</v>
      </c>
      <c r="J102" s="39">
        <v>0.16553</v>
      </c>
      <c r="K102" s="39"/>
      <c r="L102" s="39">
        <v>-0.00165</v>
      </c>
      <c r="M102" s="39">
        <v>0.14948</v>
      </c>
    </row>
    <row r="103" spans="1:13" ht="12.75">
      <c r="A103" s="38">
        <v>33662</v>
      </c>
      <c r="B103" s="39">
        <v>-0.06643</v>
      </c>
      <c r="C103" s="39">
        <v>0.08</v>
      </c>
      <c r="D103" s="39"/>
      <c r="E103" s="39"/>
      <c r="F103" s="39">
        <v>-0.01965</v>
      </c>
      <c r="G103" s="39">
        <v>-0.00885</v>
      </c>
      <c r="H103" s="39"/>
      <c r="I103" s="39">
        <v>0.08043</v>
      </c>
      <c r="J103" s="39">
        <v>-0.0035</v>
      </c>
      <c r="K103" s="39"/>
      <c r="L103" s="39">
        <v>0.01329</v>
      </c>
      <c r="M103" s="39">
        <v>0.05201</v>
      </c>
    </row>
    <row r="104" spans="1:13" ht="12.75">
      <c r="A104" s="38">
        <v>33694</v>
      </c>
      <c r="B104" s="39">
        <v>-0.08876</v>
      </c>
      <c r="C104" s="39">
        <v>-0.07742</v>
      </c>
      <c r="D104" s="39"/>
      <c r="E104" s="39"/>
      <c r="F104" s="39">
        <v>-0.01566</v>
      </c>
      <c r="G104" s="39">
        <v>-0.01339</v>
      </c>
      <c r="H104" s="39"/>
      <c r="I104" s="39">
        <v>-0.04545</v>
      </c>
      <c r="J104" s="39">
        <v>0.12884</v>
      </c>
      <c r="K104" s="39"/>
      <c r="L104" s="39">
        <v>-0.02368</v>
      </c>
      <c r="M104" s="39">
        <v>-0.01412</v>
      </c>
    </row>
    <row r="105" spans="1:13" ht="12.75">
      <c r="A105" s="38">
        <v>33724</v>
      </c>
      <c r="B105" s="39">
        <v>-0.16322</v>
      </c>
      <c r="C105" s="39">
        <v>-0.00699</v>
      </c>
      <c r="D105" s="39"/>
      <c r="E105" s="39"/>
      <c r="F105" s="39">
        <v>-0.10909</v>
      </c>
      <c r="G105" s="39">
        <v>-0.11086</v>
      </c>
      <c r="H105" s="39"/>
      <c r="I105" s="39">
        <v>-0.14286</v>
      </c>
      <c r="J105" s="39">
        <v>-0.13551</v>
      </c>
      <c r="K105" s="39"/>
      <c r="L105" s="39">
        <v>0.01385</v>
      </c>
      <c r="M105" s="39">
        <v>-0.03289</v>
      </c>
    </row>
    <row r="106" spans="1:13" ht="12.75">
      <c r="A106" s="38">
        <v>33753</v>
      </c>
      <c r="B106" s="39">
        <v>0.09877</v>
      </c>
      <c r="C106" s="39">
        <v>0.00669</v>
      </c>
      <c r="D106" s="39"/>
      <c r="E106" s="39"/>
      <c r="F106" s="39">
        <v>-0.00408</v>
      </c>
      <c r="G106" s="39">
        <v>0.05069</v>
      </c>
      <c r="H106" s="39"/>
      <c r="I106" s="39">
        <v>0.04914</v>
      </c>
      <c r="J106" s="39">
        <v>-0.08649</v>
      </c>
      <c r="K106" s="39"/>
      <c r="L106" s="39">
        <v>0.00652</v>
      </c>
      <c r="M106" s="39">
        <v>0.0055</v>
      </c>
    </row>
    <row r="107" spans="1:13" ht="12.75">
      <c r="A107" s="38">
        <v>33785</v>
      </c>
      <c r="B107" s="39">
        <v>-0.07843</v>
      </c>
      <c r="C107" s="39">
        <v>-0.02222</v>
      </c>
      <c r="D107" s="39"/>
      <c r="E107" s="39"/>
      <c r="F107" s="39">
        <v>0.04124</v>
      </c>
      <c r="G107" s="39">
        <v>-0.02433</v>
      </c>
      <c r="H107" s="39"/>
      <c r="I107" s="39">
        <v>0.02367</v>
      </c>
      <c r="J107" s="39">
        <v>-0.01491</v>
      </c>
      <c r="K107" s="39"/>
      <c r="L107" s="39">
        <v>-0.01924</v>
      </c>
      <c r="M107" s="39">
        <v>-0.0397</v>
      </c>
    </row>
    <row r="108" spans="1:13" ht="12.75">
      <c r="A108" s="38">
        <v>33816</v>
      </c>
      <c r="B108" s="39">
        <v>-0.00613</v>
      </c>
      <c r="C108" s="39">
        <v>-0.04545</v>
      </c>
      <c r="D108" s="39"/>
      <c r="E108" s="39"/>
      <c r="F108" s="39">
        <v>0.0198</v>
      </c>
      <c r="G108" s="39">
        <v>0.09726</v>
      </c>
      <c r="H108" s="39"/>
      <c r="I108" s="39">
        <v>0.06936</v>
      </c>
      <c r="J108" s="39">
        <v>0.00602</v>
      </c>
      <c r="K108" s="39"/>
      <c r="L108" s="39">
        <v>0.03993</v>
      </c>
      <c r="M108" s="39">
        <v>0.02728</v>
      </c>
    </row>
    <row r="109" spans="1:13" ht="12.75">
      <c r="A109" s="38">
        <v>33847</v>
      </c>
      <c r="B109" s="39">
        <v>0.04346</v>
      </c>
      <c r="C109" s="39">
        <v>-0.01429</v>
      </c>
      <c r="D109" s="39"/>
      <c r="E109" s="39"/>
      <c r="F109" s="39">
        <v>-0.03058</v>
      </c>
      <c r="G109" s="39">
        <v>-0.07518</v>
      </c>
      <c r="H109" s="39"/>
      <c r="I109" s="39">
        <v>-0.13535</v>
      </c>
      <c r="J109" s="39">
        <v>-0.07186</v>
      </c>
      <c r="K109" s="39"/>
      <c r="L109" s="39">
        <v>-0.02076</v>
      </c>
      <c r="M109" s="39">
        <v>-0.02444</v>
      </c>
    </row>
    <row r="110" spans="1:13" ht="12.75">
      <c r="A110" s="38">
        <v>33877</v>
      </c>
      <c r="B110" s="39">
        <v>-0.07143</v>
      </c>
      <c r="C110" s="39">
        <v>0.01626</v>
      </c>
      <c r="D110" s="39"/>
      <c r="E110" s="39"/>
      <c r="F110" s="39">
        <v>0.02015</v>
      </c>
      <c r="G110" s="39">
        <v>-0.05185</v>
      </c>
      <c r="H110" s="39"/>
      <c r="I110" s="39">
        <v>-0.10692</v>
      </c>
      <c r="J110" s="39">
        <v>-0.11303</v>
      </c>
      <c r="K110" s="39"/>
      <c r="L110" s="39">
        <v>0.01242</v>
      </c>
      <c r="M110" s="39">
        <v>0.01193</v>
      </c>
    </row>
    <row r="111" spans="1:13" ht="12.75">
      <c r="A111" s="38">
        <v>33907</v>
      </c>
      <c r="B111" s="39">
        <v>0.11538</v>
      </c>
      <c r="C111" s="39">
        <v>0.024</v>
      </c>
      <c r="D111" s="39"/>
      <c r="E111" s="39"/>
      <c r="F111" s="39">
        <v>0.09383</v>
      </c>
      <c r="G111" s="39">
        <v>0.03125</v>
      </c>
      <c r="H111" s="39"/>
      <c r="I111" s="39">
        <v>0.14085</v>
      </c>
      <c r="J111" s="39">
        <v>0.11679</v>
      </c>
      <c r="K111" s="39"/>
      <c r="L111" s="39">
        <v>0.0109</v>
      </c>
      <c r="M111" s="39">
        <v>0.01632</v>
      </c>
    </row>
    <row r="112" spans="1:13" ht="12.75">
      <c r="A112" s="38">
        <v>33938</v>
      </c>
      <c r="B112" s="39">
        <v>0.16667</v>
      </c>
      <c r="C112" s="39">
        <v>0.10039</v>
      </c>
      <c r="D112" s="39"/>
      <c r="E112" s="39"/>
      <c r="F112" s="39">
        <v>0.09571</v>
      </c>
      <c r="G112" s="39">
        <v>0.07556</v>
      </c>
      <c r="H112" s="39"/>
      <c r="I112" s="39">
        <v>0.19728</v>
      </c>
      <c r="J112" s="39">
        <v>0.20915</v>
      </c>
      <c r="K112" s="39"/>
      <c r="L112" s="39">
        <v>0.04019</v>
      </c>
      <c r="M112" s="39">
        <v>0.06773</v>
      </c>
    </row>
    <row r="113" spans="1:13" ht="12.75">
      <c r="A113" s="38">
        <v>33969</v>
      </c>
      <c r="B113" s="39">
        <v>-0.06384</v>
      </c>
      <c r="C113" s="39">
        <v>0.04511</v>
      </c>
      <c r="D113" s="39"/>
      <c r="E113" s="39"/>
      <c r="F113" s="39">
        <v>-0.01449</v>
      </c>
      <c r="G113" s="39">
        <v>0.05189</v>
      </c>
      <c r="H113" s="39"/>
      <c r="I113" s="39">
        <v>0.01036</v>
      </c>
      <c r="J113" s="39">
        <v>-0.03243</v>
      </c>
      <c r="K113" s="39"/>
      <c r="L113" s="39">
        <v>0.01754</v>
      </c>
      <c r="M113" s="39">
        <v>0.03565</v>
      </c>
    </row>
    <row r="114" spans="1:13" ht="12.75">
      <c r="A114" s="38">
        <v>33998</v>
      </c>
      <c r="B114" s="39">
        <v>0.08995</v>
      </c>
      <c r="C114" s="39">
        <v>-0.01439</v>
      </c>
      <c r="D114" s="39"/>
      <c r="E114" s="39"/>
      <c r="F114" s="39">
        <v>0.09874</v>
      </c>
      <c r="G114" s="39">
        <v>0.0157</v>
      </c>
      <c r="H114" s="39"/>
      <c r="I114" s="39">
        <v>0.0359</v>
      </c>
      <c r="J114" s="39">
        <v>0.13765</v>
      </c>
      <c r="K114" s="39"/>
      <c r="L114" s="39">
        <v>0.01233</v>
      </c>
      <c r="M114" s="39">
        <v>0.06674</v>
      </c>
    </row>
    <row r="115" spans="1:13" ht="12.75">
      <c r="A115" s="38">
        <v>34026</v>
      </c>
      <c r="B115" s="39">
        <v>-0.01942</v>
      </c>
      <c r="C115" s="39">
        <v>-0.00584</v>
      </c>
      <c r="D115" s="39"/>
      <c r="E115" s="39"/>
      <c r="F115" s="39">
        <v>0.04665</v>
      </c>
      <c r="G115" s="39">
        <v>0.02208</v>
      </c>
      <c r="H115" s="39"/>
      <c r="I115" s="39">
        <v>-0.05465</v>
      </c>
      <c r="J115" s="39">
        <v>-0.13793</v>
      </c>
      <c r="K115" s="39"/>
      <c r="L115" s="39">
        <v>0.00545</v>
      </c>
      <c r="M115" s="39">
        <v>-0.00791</v>
      </c>
    </row>
    <row r="116" spans="1:13" ht="12.75">
      <c r="A116" s="38">
        <v>34059</v>
      </c>
      <c r="B116" s="39">
        <v>0.0802</v>
      </c>
      <c r="C116" s="39">
        <v>0.08148</v>
      </c>
      <c r="D116" s="39"/>
      <c r="E116" s="39"/>
      <c r="F116" s="39">
        <v>0.04587</v>
      </c>
      <c r="G116" s="39">
        <v>0.1105</v>
      </c>
      <c r="H116" s="39"/>
      <c r="I116" s="39">
        <v>0.08947</v>
      </c>
      <c r="J116" s="39">
        <v>0.04366</v>
      </c>
      <c r="K116" s="39"/>
      <c r="L116" s="39">
        <v>0.02501</v>
      </c>
      <c r="M116" s="39">
        <v>0.03088</v>
      </c>
    </row>
    <row r="117" spans="1:13" ht="12.75">
      <c r="A117" s="38">
        <v>34089</v>
      </c>
      <c r="B117" s="39">
        <v>-0.05069</v>
      </c>
      <c r="C117" s="39">
        <v>0.08904</v>
      </c>
      <c r="D117" s="39"/>
      <c r="E117" s="39"/>
      <c r="F117" s="39">
        <v>-0.01053</v>
      </c>
      <c r="G117" s="39">
        <v>-0.06445</v>
      </c>
      <c r="H117" s="39"/>
      <c r="I117" s="39">
        <v>-0.07246</v>
      </c>
      <c r="J117" s="39">
        <v>0.00549</v>
      </c>
      <c r="K117" s="39"/>
      <c r="L117" s="39">
        <v>-0.02551</v>
      </c>
      <c r="M117" s="39">
        <v>-0.01276</v>
      </c>
    </row>
    <row r="118" spans="1:13" ht="12.75">
      <c r="A118" s="38">
        <v>34117</v>
      </c>
      <c r="B118" s="39">
        <v>-0.05243</v>
      </c>
      <c r="C118" s="39">
        <v>0.13333</v>
      </c>
      <c r="D118" s="39"/>
      <c r="E118" s="39"/>
      <c r="F118" s="39">
        <v>0.07943</v>
      </c>
      <c r="G118" s="39">
        <v>0.1023</v>
      </c>
      <c r="H118" s="39"/>
      <c r="I118" s="39">
        <v>0.13646</v>
      </c>
      <c r="J118" s="39">
        <v>0.03825</v>
      </c>
      <c r="K118" s="39"/>
      <c r="L118" s="39">
        <v>0.02942</v>
      </c>
      <c r="M118" s="39">
        <v>0.03795</v>
      </c>
    </row>
    <row r="119" spans="1:13" ht="12.75">
      <c r="A119" s="38">
        <v>34150</v>
      </c>
      <c r="B119" s="39">
        <v>0.05155</v>
      </c>
      <c r="C119" s="39">
        <v>0.05028</v>
      </c>
      <c r="D119" s="39"/>
      <c r="E119" s="39"/>
      <c r="F119" s="39">
        <v>0.06931</v>
      </c>
      <c r="G119" s="39">
        <v>0.05144</v>
      </c>
      <c r="H119" s="39"/>
      <c r="I119" s="39">
        <v>0.07373</v>
      </c>
      <c r="J119" s="39">
        <v>0.00337</v>
      </c>
      <c r="K119" s="39"/>
      <c r="L119" s="39">
        <v>0.00513</v>
      </c>
      <c r="M119" s="39">
        <v>0.01197</v>
      </c>
    </row>
    <row r="120" spans="1:13" ht="12.75">
      <c r="A120" s="38">
        <v>34180</v>
      </c>
      <c r="B120" s="39">
        <v>0.06373</v>
      </c>
      <c r="C120" s="39">
        <v>0.0266</v>
      </c>
      <c r="D120" s="39"/>
      <c r="E120" s="39"/>
      <c r="F120" s="39">
        <v>0.07407</v>
      </c>
      <c r="G120" s="39">
        <v>0.01989</v>
      </c>
      <c r="H120" s="39"/>
      <c r="I120" s="39">
        <v>0.03433</v>
      </c>
      <c r="J120" s="39">
        <v>-0.05789</v>
      </c>
      <c r="K120" s="39"/>
      <c r="L120" s="39">
        <v>-0.00076</v>
      </c>
      <c r="M120" s="39">
        <v>0.0141</v>
      </c>
    </row>
    <row r="121" spans="1:13" ht="12.75">
      <c r="A121" s="38">
        <v>34212</v>
      </c>
      <c r="B121" s="39">
        <v>0.01014</v>
      </c>
      <c r="C121" s="39">
        <v>0.0399</v>
      </c>
      <c r="D121" s="39"/>
      <c r="E121" s="39"/>
      <c r="F121" s="39">
        <v>0.11897</v>
      </c>
      <c r="G121" s="39">
        <v>0.17936</v>
      </c>
      <c r="H121" s="39"/>
      <c r="I121" s="39">
        <v>0.06722</v>
      </c>
      <c r="J121" s="39">
        <v>0.15441</v>
      </c>
      <c r="K121" s="39"/>
      <c r="L121" s="39">
        <v>0.03934</v>
      </c>
      <c r="M121" s="39">
        <v>0.0404</v>
      </c>
    </row>
    <row r="122" spans="1:13" ht="12.75">
      <c r="A122" s="38">
        <v>34242</v>
      </c>
      <c r="B122" s="39">
        <v>0.08257</v>
      </c>
      <c r="C122" s="39">
        <v>0.04211</v>
      </c>
      <c r="D122" s="39"/>
      <c r="E122" s="39"/>
      <c r="F122" s="39">
        <v>0.01031</v>
      </c>
      <c r="G122" s="39">
        <v>0.04977</v>
      </c>
      <c r="H122" s="39"/>
      <c r="I122" s="39">
        <v>0.01953</v>
      </c>
      <c r="J122" s="39">
        <v>0.08738</v>
      </c>
      <c r="K122" s="39"/>
      <c r="L122" s="39">
        <v>0.00061</v>
      </c>
      <c r="M122" s="39">
        <v>0.02579</v>
      </c>
    </row>
    <row r="123" spans="1:13" ht="12.75">
      <c r="A123" s="38">
        <v>34271</v>
      </c>
      <c r="B123" s="39">
        <v>0.04661</v>
      </c>
      <c r="C123" s="39">
        <v>-0.11111</v>
      </c>
      <c r="D123" s="39"/>
      <c r="E123" s="39"/>
      <c r="F123" s="39">
        <v>-0.0074</v>
      </c>
      <c r="G123" s="39">
        <v>-0.09626</v>
      </c>
      <c r="H123" s="39"/>
      <c r="I123" s="39">
        <v>-0.09962</v>
      </c>
      <c r="J123" s="39">
        <v>-0.03571</v>
      </c>
      <c r="K123" s="39"/>
      <c r="L123" s="39">
        <v>0.01804</v>
      </c>
      <c r="M123" s="39">
        <v>0.04009</v>
      </c>
    </row>
    <row r="124" spans="1:13" ht="12.75">
      <c r="A124" s="38">
        <v>34303</v>
      </c>
      <c r="B124" s="39">
        <v>-0.03239</v>
      </c>
      <c r="C124" s="39">
        <v>0.01818</v>
      </c>
      <c r="D124" s="39"/>
      <c r="E124" s="39"/>
      <c r="F124" s="39">
        <v>-0.06323</v>
      </c>
      <c r="G124" s="39">
        <v>-0.08401</v>
      </c>
      <c r="H124" s="39"/>
      <c r="I124" s="39">
        <v>-0.08851</v>
      </c>
      <c r="J124" s="39">
        <v>-0.02778</v>
      </c>
      <c r="K124" s="39"/>
      <c r="L124" s="39">
        <v>-0.01735</v>
      </c>
      <c r="M124" s="39">
        <v>-0.02437</v>
      </c>
    </row>
    <row r="125" spans="1:13" ht="12.75">
      <c r="A125" s="38">
        <v>34334</v>
      </c>
      <c r="B125" s="39">
        <v>-0.03297</v>
      </c>
      <c r="C125" s="39">
        <v>-0.01685</v>
      </c>
      <c r="D125" s="39"/>
      <c r="E125" s="39"/>
      <c r="F125" s="39">
        <v>-0.07438</v>
      </c>
      <c r="G125" s="39">
        <v>-0.01394</v>
      </c>
      <c r="H125" s="39"/>
      <c r="I125" s="39">
        <v>0.01408</v>
      </c>
      <c r="J125" s="39">
        <v>-0.05</v>
      </c>
      <c r="K125" s="39"/>
      <c r="L125" s="39">
        <v>0.01945</v>
      </c>
      <c r="M125" s="39">
        <v>0.01612</v>
      </c>
    </row>
    <row r="126" spans="1:13" ht="12.75">
      <c r="A126" s="38">
        <v>34365</v>
      </c>
      <c r="B126" s="39">
        <v>0.0163</v>
      </c>
      <c r="C126" s="39">
        <v>0.11429</v>
      </c>
      <c r="D126" s="39"/>
      <c r="E126" s="39"/>
      <c r="F126" s="39">
        <v>0.07321</v>
      </c>
      <c r="G126" s="39">
        <v>0.12191</v>
      </c>
      <c r="H126" s="39"/>
      <c r="I126" s="39">
        <v>0.09722</v>
      </c>
      <c r="J126" s="39">
        <v>0.06496</v>
      </c>
      <c r="K126" s="39"/>
      <c r="L126" s="39">
        <v>0.03133</v>
      </c>
      <c r="M126" s="39">
        <v>0.04892</v>
      </c>
    </row>
    <row r="127" spans="1:13" ht="12.75">
      <c r="A127" s="38">
        <v>34393</v>
      </c>
      <c r="B127" s="39">
        <v>-0.04813</v>
      </c>
      <c r="C127" s="39">
        <v>-0.10667</v>
      </c>
      <c r="D127" s="39"/>
      <c r="E127" s="39"/>
      <c r="F127" s="39">
        <v>-0.09471</v>
      </c>
      <c r="G127" s="39">
        <v>-0.15685</v>
      </c>
      <c r="H127" s="39"/>
      <c r="I127" s="39">
        <v>-0.09705</v>
      </c>
      <c r="J127" s="39">
        <v>-0.07092</v>
      </c>
      <c r="K127" s="39"/>
      <c r="L127" s="39">
        <v>-0.02409</v>
      </c>
      <c r="M127" s="39">
        <v>-0.00949</v>
      </c>
    </row>
    <row r="128" spans="1:13" ht="12.75">
      <c r="A128" s="38">
        <v>34424</v>
      </c>
      <c r="B128" s="39">
        <v>-0.19034</v>
      </c>
      <c r="C128" s="39">
        <v>-0.09827</v>
      </c>
      <c r="D128" s="39"/>
      <c r="E128" s="39">
        <v>-0.04505</v>
      </c>
      <c r="F128" s="39">
        <v>-0.08308</v>
      </c>
      <c r="G128" s="39">
        <v>-0.0394</v>
      </c>
      <c r="H128" s="39"/>
      <c r="I128" s="39">
        <v>-0.04701</v>
      </c>
      <c r="J128" s="39">
        <v>-0.04855</v>
      </c>
      <c r="K128" s="39"/>
      <c r="L128" s="39">
        <v>-0.04574</v>
      </c>
      <c r="M128" s="39">
        <v>-0.04602</v>
      </c>
    </row>
    <row r="129" spans="1:13" ht="12.75">
      <c r="A129" s="38">
        <v>34453</v>
      </c>
      <c r="B129" s="39">
        <v>-0.01399</v>
      </c>
      <c r="C129" s="39">
        <v>0.08333</v>
      </c>
      <c r="D129" s="39"/>
      <c r="E129" s="39">
        <v>0</v>
      </c>
      <c r="F129" s="39">
        <v>-0.01007</v>
      </c>
      <c r="G129" s="39">
        <v>-0.03711</v>
      </c>
      <c r="H129" s="39"/>
      <c r="I129" s="39">
        <v>-0.00741</v>
      </c>
      <c r="J129" s="39">
        <v>-0.04032</v>
      </c>
      <c r="K129" s="39"/>
      <c r="L129" s="39">
        <v>0.00983</v>
      </c>
      <c r="M129" s="39">
        <v>-0.01082</v>
      </c>
    </row>
    <row r="130" spans="1:13" ht="12.75">
      <c r="A130" s="38">
        <v>34485</v>
      </c>
      <c r="B130" s="39">
        <v>0.07177</v>
      </c>
      <c r="C130" s="39">
        <v>0.01982</v>
      </c>
      <c r="D130" s="39"/>
      <c r="E130" s="39">
        <v>0.90566</v>
      </c>
      <c r="F130" s="39">
        <v>0.06386</v>
      </c>
      <c r="G130" s="39">
        <v>-0.02556</v>
      </c>
      <c r="H130" s="39"/>
      <c r="I130" s="39">
        <v>-0.00776</v>
      </c>
      <c r="J130" s="39">
        <v>-0.00303</v>
      </c>
      <c r="K130" s="39"/>
      <c r="L130" s="39">
        <v>0.0095</v>
      </c>
      <c r="M130" s="39">
        <v>-0.00027</v>
      </c>
    </row>
    <row r="131" spans="1:13" ht="12.75">
      <c r="A131" s="38">
        <v>34515</v>
      </c>
      <c r="B131" s="39">
        <v>-0.08</v>
      </c>
      <c r="C131" s="39">
        <v>-0.16564</v>
      </c>
      <c r="D131" s="39">
        <v>-0.16667</v>
      </c>
      <c r="E131" s="39">
        <v>-0.12871</v>
      </c>
      <c r="F131" s="39">
        <v>-0.10256</v>
      </c>
      <c r="G131" s="39">
        <v>-0.04812</v>
      </c>
      <c r="H131" s="39"/>
      <c r="I131" s="39">
        <v>-0.05303</v>
      </c>
      <c r="J131" s="39">
        <v>-0.01695</v>
      </c>
      <c r="K131" s="39"/>
      <c r="L131" s="39">
        <v>-0.02738</v>
      </c>
      <c r="M131" s="39">
        <v>-0.02657</v>
      </c>
    </row>
    <row r="132" spans="1:13" ht="12.75">
      <c r="A132" s="38">
        <v>34544</v>
      </c>
      <c r="B132" s="39">
        <v>0.01449</v>
      </c>
      <c r="C132" s="39">
        <v>-0.05147</v>
      </c>
      <c r="D132" s="39">
        <v>0.05</v>
      </c>
      <c r="E132" s="39">
        <v>-0.01136</v>
      </c>
      <c r="F132" s="39">
        <v>0.04643</v>
      </c>
      <c r="G132" s="39">
        <v>0.06593</v>
      </c>
      <c r="H132" s="39"/>
      <c r="I132" s="39">
        <v>0.032</v>
      </c>
      <c r="J132" s="39">
        <v>-0.06897</v>
      </c>
      <c r="K132" s="39"/>
      <c r="L132" s="39">
        <v>0.03041</v>
      </c>
      <c r="M132" s="39">
        <v>0.01547</v>
      </c>
    </row>
    <row r="133" spans="1:13" ht="12.75">
      <c r="A133" s="38">
        <v>34577</v>
      </c>
      <c r="B133" s="39">
        <v>0.15</v>
      </c>
      <c r="C133" s="39">
        <v>0.14109</v>
      </c>
      <c r="D133" s="39">
        <v>0.03968</v>
      </c>
      <c r="E133" s="39">
        <v>-0.27586</v>
      </c>
      <c r="F133" s="39">
        <v>0.11549</v>
      </c>
      <c r="G133" s="39">
        <v>0.15546</v>
      </c>
      <c r="H133" s="39"/>
      <c r="I133" s="39">
        <v>0.01519</v>
      </c>
      <c r="J133" s="39">
        <v>0.18519</v>
      </c>
      <c r="K133" s="39"/>
      <c r="L133" s="39">
        <v>0.04283</v>
      </c>
      <c r="M133" s="39">
        <v>0.03679</v>
      </c>
    </row>
    <row r="134" spans="1:13" ht="12.75">
      <c r="A134" s="38">
        <v>34607</v>
      </c>
      <c r="B134" s="39">
        <v>-0.08621</v>
      </c>
      <c r="C134" s="39">
        <v>-0.12329</v>
      </c>
      <c r="D134" s="39">
        <v>-0.09231</v>
      </c>
      <c r="E134" s="39">
        <v>-0.03175</v>
      </c>
      <c r="F134" s="39">
        <v>-0.14769</v>
      </c>
      <c r="G134" s="39">
        <v>-0.10932</v>
      </c>
      <c r="H134" s="39"/>
      <c r="I134" s="39">
        <v>-0.11538</v>
      </c>
      <c r="J134" s="39">
        <v>-0.02625</v>
      </c>
      <c r="K134" s="39"/>
      <c r="L134" s="39">
        <v>-0.01865</v>
      </c>
      <c r="M134" s="39">
        <v>0.0045</v>
      </c>
    </row>
    <row r="135" spans="1:13" ht="12.75">
      <c r="A135" s="38">
        <v>34638</v>
      </c>
      <c r="B135" s="39">
        <v>0.0137</v>
      </c>
      <c r="C135" s="39">
        <v>0.01563</v>
      </c>
      <c r="D135" s="39">
        <v>0.05085</v>
      </c>
      <c r="E135" s="39">
        <v>-0.31148</v>
      </c>
      <c r="F135" s="39">
        <v>0.14383</v>
      </c>
      <c r="G135" s="39">
        <v>0.05231</v>
      </c>
      <c r="H135" s="39"/>
      <c r="I135" s="39">
        <v>0.06087</v>
      </c>
      <c r="J135" s="39">
        <v>-0.03226</v>
      </c>
      <c r="K135" s="39"/>
      <c r="L135" s="39">
        <v>0.01487</v>
      </c>
      <c r="M135" s="39">
        <v>-0.0024</v>
      </c>
    </row>
    <row r="136" spans="1:13" ht="12.75">
      <c r="A136" s="38">
        <v>34668</v>
      </c>
      <c r="B136" s="39">
        <v>-0.06</v>
      </c>
      <c r="C136" s="39">
        <v>-0.02923</v>
      </c>
      <c r="D136" s="39">
        <v>-0.0371</v>
      </c>
      <c r="E136" s="39">
        <v>-0.07143</v>
      </c>
      <c r="F136" s="39">
        <v>-0.03492</v>
      </c>
      <c r="G136" s="39">
        <v>-0.09101</v>
      </c>
      <c r="H136" s="39"/>
      <c r="I136" s="39">
        <v>-0.09869</v>
      </c>
      <c r="J136" s="39">
        <v>-0.04167</v>
      </c>
      <c r="K136" s="39"/>
      <c r="L136" s="39">
        <v>-0.03707</v>
      </c>
      <c r="M136" s="39">
        <v>-0.04057</v>
      </c>
    </row>
    <row r="137" spans="1:13" ht="12.75">
      <c r="A137" s="38">
        <v>34698</v>
      </c>
      <c r="B137" s="39">
        <v>0.04348</v>
      </c>
      <c r="C137" s="39">
        <v>-0.016</v>
      </c>
      <c r="D137" s="39">
        <v>-0.0084</v>
      </c>
      <c r="E137" s="39">
        <v>0.41026</v>
      </c>
      <c r="F137" s="39">
        <v>-0.05921</v>
      </c>
      <c r="G137" s="39">
        <v>-0.00211</v>
      </c>
      <c r="H137" s="39"/>
      <c r="I137" s="39">
        <v>0.10092</v>
      </c>
      <c r="J137" s="39">
        <v>-0.02609</v>
      </c>
      <c r="K137" s="39"/>
      <c r="L137" s="39">
        <v>0.01275</v>
      </c>
      <c r="M137" s="39">
        <v>-0.01286</v>
      </c>
    </row>
    <row r="138" spans="1:13" ht="12.75">
      <c r="A138" s="38">
        <v>34730</v>
      </c>
      <c r="B138" s="39">
        <v>0.02083</v>
      </c>
      <c r="C138" s="39">
        <v>0.0813</v>
      </c>
      <c r="D138" s="39">
        <v>0.15254</v>
      </c>
      <c r="E138" s="39">
        <v>-0.18182</v>
      </c>
      <c r="F138" s="39">
        <v>0.03091</v>
      </c>
      <c r="G138" s="39">
        <v>0.01907</v>
      </c>
      <c r="H138" s="39"/>
      <c r="I138" s="39">
        <v>0</v>
      </c>
      <c r="J138" s="39">
        <v>0.09571</v>
      </c>
      <c r="K138" s="39"/>
      <c r="L138" s="39">
        <v>0.02055</v>
      </c>
      <c r="M138" s="39">
        <v>0.02771</v>
      </c>
    </row>
    <row r="139" spans="1:13" ht="12.75">
      <c r="A139" s="38">
        <v>34758</v>
      </c>
      <c r="B139" s="39">
        <v>0.22449</v>
      </c>
      <c r="C139" s="39">
        <v>0.13684</v>
      </c>
      <c r="D139" s="39">
        <v>0.06912</v>
      </c>
      <c r="E139" s="39">
        <v>0.15556</v>
      </c>
      <c r="F139" s="39">
        <v>0.11945</v>
      </c>
      <c r="G139" s="39">
        <v>0.12058</v>
      </c>
      <c r="H139" s="39"/>
      <c r="I139" s="39">
        <v>0.16633</v>
      </c>
      <c r="J139" s="39">
        <v>0.16393</v>
      </c>
      <c r="K139" s="39"/>
      <c r="L139" s="39">
        <v>0.03962</v>
      </c>
      <c r="M139" s="39">
        <v>0.02799</v>
      </c>
    </row>
    <row r="140" spans="1:13" ht="12.75">
      <c r="A140" s="38">
        <v>34789</v>
      </c>
      <c r="B140" s="39">
        <v>-0.016</v>
      </c>
      <c r="C140" s="39">
        <v>-0.01333</v>
      </c>
      <c r="D140" s="39">
        <v>-0.0069</v>
      </c>
      <c r="E140" s="39">
        <v>0.73077</v>
      </c>
      <c r="F140" s="39">
        <v>0.03659</v>
      </c>
      <c r="G140" s="39">
        <v>0.00475</v>
      </c>
      <c r="H140" s="39"/>
      <c r="I140" s="39">
        <v>-0.07194</v>
      </c>
      <c r="J140" s="39">
        <v>-0.0231</v>
      </c>
      <c r="K140" s="39"/>
      <c r="L140" s="39">
        <v>0.02697</v>
      </c>
      <c r="M140" s="39">
        <v>0.01874</v>
      </c>
    </row>
    <row r="141" spans="1:13" ht="12.75">
      <c r="A141" s="38">
        <v>34817</v>
      </c>
      <c r="B141" s="39">
        <v>0.03977</v>
      </c>
      <c r="C141" s="39">
        <v>0.11486</v>
      </c>
      <c r="D141" s="39">
        <v>0.08333</v>
      </c>
      <c r="E141" s="39">
        <v>0.56667</v>
      </c>
      <c r="F141" s="39">
        <v>0.07059</v>
      </c>
      <c r="G141" s="39">
        <v>0.03154</v>
      </c>
      <c r="H141" s="39"/>
      <c r="I141" s="39">
        <v>0.06202</v>
      </c>
      <c r="J141" s="39">
        <v>0.01449</v>
      </c>
      <c r="K141" s="39"/>
      <c r="L141" s="39">
        <v>0.02488</v>
      </c>
      <c r="M141" s="39">
        <v>0.02598</v>
      </c>
    </row>
    <row r="142" spans="1:13" ht="12.75">
      <c r="A142" s="38">
        <v>34850</v>
      </c>
      <c r="B142" s="39">
        <v>-0.01093</v>
      </c>
      <c r="C142" s="39">
        <v>0.03818</v>
      </c>
      <c r="D142" s="39">
        <v>0.01538</v>
      </c>
      <c r="E142" s="39">
        <v>0.51773</v>
      </c>
      <c r="F142" s="39">
        <v>0.03868</v>
      </c>
      <c r="G142" s="39">
        <v>0.09532</v>
      </c>
      <c r="H142" s="39"/>
      <c r="I142" s="39">
        <v>0.16029</v>
      </c>
      <c r="J142" s="39">
        <v>0.05</v>
      </c>
      <c r="K142" s="39"/>
      <c r="L142" s="39">
        <v>0.03416</v>
      </c>
      <c r="M142" s="39">
        <v>0.0205</v>
      </c>
    </row>
    <row r="143" spans="1:13" ht="12.75">
      <c r="A143" s="38">
        <v>34880</v>
      </c>
      <c r="B143" s="39">
        <v>0.00066</v>
      </c>
      <c r="C143" s="39">
        <v>0.05556</v>
      </c>
      <c r="D143" s="39">
        <v>0.10759</v>
      </c>
      <c r="E143" s="39">
        <v>0.41121</v>
      </c>
      <c r="F143" s="39">
        <v>0.11702</v>
      </c>
      <c r="G143" s="39">
        <v>0.07718</v>
      </c>
      <c r="H143" s="39"/>
      <c r="I143" s="39">
        <v>-0.0443</v>
      </c>
      <c r="J143" s="39">
        <v>0.05932</v>
      </c>
      <c r="K143" s="39"/>
      <c r="L143" s="39">
        <v>0.03084</v>
      </c>
      <c r="M143" s="39">
        <v>0.04869</v>
      </c>
    </row>
    <row r="144" spans="1:13" ht="12.75">
      <c r="A144" s="38">
        <v>34911</v>
      </c>
      <c r="B144" s="39">
        <v>0.08889</v>
      </c>
      <c r="C144" s="39">
        <v>0.03509</v>
      </c>
      <c r="D144" s="39">
        <v>0.01714</v>
      </c>
      <c r="E144" s="39">
        <v>-0.00662</v>
      </c>
      <c r="F144" s="39">
        <v>0.05714</v>
      </c>
      <c r="G144" s="39">
        <v>0.02372</v>
      </c>
      <c r="H144" s="39"/>
      <c r="I144" s="39">
        <v>0.08609</v>
      </c>
      <c r="J144" s="39">
        <v>0.12258</v>
      </c>
      <c r="K144" s="39"/>
      <c r="L144" s="39">
        <v>0.04067</v>
      </c>
      <c r="M144" s="39">
        <v>0.05518</v>
      </c>
    </row>
    <row r="145" spans="1:13" ht="12.75">
      <c r="A145" s="38">
        <v>34942</v>
      </c>
      <c r="B145" s="39">
        <v>-0.0051</v>
      </c>
      <c r="C145" s="39">
        <v>-0.06102</v>
      </c>
      <c r="D145" s="39">
        <v>0.06404</v>
      </c>
      <c r="E145" s="39">
        <v>0.12667</v>
      </c>
      <c r="F145" s="39">
        <v>0.04297</v>
      </c>
      <c r="G145" s="39">
        <v>0.03886</v>
      </c>
      <c r="H145" s="39"/>
      <c r="I145" s="39">
        <v>-0.05512</v>
      </c>
      <c r="J145" s="39">
        <v>0.01149</v>
      </c>
      <c r="K145" s="39"/>
      <c r="L145" s="39">
        <v>0.00934</v>
      </c>
      <c r="M145" s="39">
        <v>0.03038</v>
      </c>
    </row>
    <row r="146" spans="1:13" ht="12.75">
      <c r="A146" s="38">
        <v>34971</v>
      </c>
      <c r="B146" s="39">
        <v>0.09805</v>
      </c>
      <c r="C146" s="39">
        <v>0.04242</v>
      </c>
      <c r="D146" s="39">
        <v>-0.01587</v>
      </c>
      <c r="E146" s="39">
        <v>-0.11243</v>
      </c>
      <c r="F146" s="39">
        <v>0.0846</v>
      </c>
      <c r="G146" s="39">
        <v>0.11655</v>
      </c>
      <c r="H146" s="39">
        <v>0.26263</v>
      </c>
      <c r="I146" s="39">
        <v>0.02597</v>
      </c>
      <c r="J146" s="39">
        <v>-0.00727</v>
      </c>
      <c r="K146" s="39"/>
      <c r="L146" s="39">
        <v>0.03639</v>
      </c>
      <c r="M146" s="39">
        <v>0.02599</v>
      </c>
    </row>
    <row r="147" spans="1:13" ht="12.75">
      <c r="A147" s="38">
        <v>35003</v>
      </c>
      <c r="B147" s="39">
        <v>-0.04225</v>
      </c>
      <c r="C147" s="39">
        <v>-0.07558</v>
      </c>
      <c r="D147" s="39">
        <v>-0.06452</v>
      </c>
      <c r="E147" s="39">
        <v>-0.37333</v>
      </c>
      <c r="F147" s="39">
        <v>-0.112</v>
      </c>
      <c r="G147" s="39">
        <v>-0.09979</v>
      </c>
      <c r="H147" s="39">
        <v>0.408</v>
      </c>
      <c r="I147" s="39">
        <v>0.12025</v>
      </c>
      <c r="J147" s="39">
        <v>-0.01149</v>
      </c>
      <c r="K147" s="39"/>
      <c r="L147" s="39">
        <v>-0.01115</v>
      </c>
      <c r="M147" s="39">
        <v>-0.04058</v>
      </c>
    </row>
    <row r="148" spans="1:13" ht="12.75">
      <c r="A148" s="38">
        <v>35033</v>
      </c>
      <c r="B148" s="39">
        <v>0.0651</v>
      </c>
      <c r="C148" s="39">
        <v>0.10189</v>
      </c>
      <c r="D148" s="39">
        <v>0.04253</v>
      </c>
      <c r="E148" s="39">
        <v>0.51064</v>
      </c>
      <c r="F148" s="39">
        <v>0.00468</v>
      </c>
      <c r="G148" s="39">
        <v>-0.00862</v>
      </c>
      <c r="H148" s="39">
        <v>0.57102</v>
      </c>
      <c r="I148" s="39">
        <v>0.01107</v>
      </c>
      <c r="J148" s="39">
        <v>0.05233</v>
      </c>
      <c r="K148" s="39"/>
      <c r="L148" s="39">
        <v>0.04297</v>
      </c>
      <c r="M148" s="39">
        <v>0.0172</v>
      </c>
    </row>
    <row r="149" spans="1:13" ht="12.75">
      <c r="A149" s="38">
        <v>35062</v>
      </c>
      <c r="B149" s="39">
        <v>-0.11574</v>
      </c>
      <c r="C149" s="39">
        <v>-0.08621</v>
      </c>
      <c r="D149" s="39">
        <v>-0.06077</v>
      </c>
      <c r="E149" s="39">
        <v>-0.09859</v>
      </c>
      <c r="F149" s="39">
        <v>-0.08108</v>
      </c>
      <c r="G149" s="39">
        <v>-0.06522</v>
      </c>
      <c r="H149" s="39">
        <v>0.00542</v>
      </c>
      <c r="I149" s="39">
        <v>-0.10112</v>
      </c>
      <c r="J149" s="39">
        <v>-0.05657</v>
      </c>
      <c r="K149" s="39"/>
      <c r="L149" s="39">
        <v>0.0154</v>
      </c>
      <c r="M149" s="39">
        <v>0.00978</v>
      </c>
    </row>
    <row r="150" spans="1:13" ht="12.75">
      <c r="A150" s="38">
        <v>35095</v>
      </c>
      <c r="B150" s="39">
        <v>0.05236</v>
      </c>
      <c r="C150" s="39">
        <v>0.15723</v>
      </c>
      <c r="D150" s="39">
        <v>0.20588</v>
      </c>
      <c r="E150" s="39">
        <v>-0.18555</v>
      </c>
      <c r="F150" s="39">
        <v>0.12029</v>
      </c>
      <c r="G150" s="39">
        <v>0.18574</v>
      </c>
      <c r="H150" s="39">
        <v>0.18165</v>
      </c>
      <c r="I150" s="39">
        <v>0.0375</v>
      </c>
      <c r="J150" s="39">
        <v>0.03529</v>
      </c>
      <c r="K150" s="39"/>
      <c r="L150" s="39">
        <v>0.02809</v>
      </c>
      <c r="M150" s="39">
        <v>0.03329</v>
      </c>
    </row>
    <row r="151" spans="1:13" ht="12.75">
      <c r="A151" s="38">
        <v>35124</v>
      </c>
      <c r="B151" s="39">
        <v>-0.03483</v>
      </c>
      <c r="C151" s="39">
        <v>0.06087</v>
      </c>
      <c r="D151" s="39">
        <v>-0.0322</v>
      </c>
      <c r="E151" s="39">
        <v>-0.15588</v>
      </c>
      <c r="F151" s="39">
        <v>0.01319</v>
      </c>
      <c r="G151" s="39">
        <v>-0.01575</v>
      </c>
      <c r="H151" s="39">
        <v>-0.379</v>
      </c>
      <c r="I151" s="39">
        <v>-0.03639</v>
      </c>
      <c r="J151" s="39">
        <v>0.00568</v>
      </c>
      <c r="K151" s="39"/>
      <c r="L151" s="39">
        <v>0.01605</v>
      </c>
      <c r="M151" s="39">
        <v>0.03154</v>
      </c>
    </row>
    <row r="152" spans="1:13" ht="12.75">
      <c r="A152" s="38">
        <v>35153</v>
      </c>
      <c r="B152" s="39">
        <v>0.03237</v>
      </c>
      <c r="C152" s="39">
        <v>0.02062</v>
      </c>
      <c r="D152" s="39">
        <v>0.08081</v>
      </c>
      <c r="E152" s="39">
        <v>0.09091</v>
      </c>
      <c r="F152" s="39">
        <v>0.05423</v>
      </c>
      <c r="G152" s="39">
        <v>0.10933</v>
      </c>
      <c r="H152" s="39">
        <v>-0.18627</v>
      </c>
      <c r="I152" s="39">
        <v>0.10692</v>
      </c>
      <c r="J152" s="39">
        <v>0.02124</v>
      </c>
      <c r="K152" s="39"/>
      <c r="L152" s="39">
        <v>0.0112</v>
      </c>
      <c r="M152" s="39">
        <v>0.02412</v>
      </c>
    </row>
    <row r="153" spans="1:13" ht="12.75">
      <c r="A153" s="38">
        <v>35185</v>
      </c>
      <c r="B153" s="39">
        <v>-0.05528</v>
      </c>
      <c r="C153" s="39">
        <v>0.01515</v>
      </c>
      <c r="D153" s="39">
        <v>-0.0514</v>
      </c>
      <c r="E153" s="39">
        <v>0.33333</v>
      </c>
      <c r="F153" s="39">
        <v>-0.00617</v>
      </c>
      <c r="G153" s="39">
        <v>-0.03029</v>
      </c>
      <c r="H153" s="39">
        <v>0.46988</v>
      </c>
      <c r="I153" s="39">
        <v>-0.05114</v>
      </c>
      <c r="J153" s="39">
        <v>0.00556</v>
      </c>
      <c r="K153" s="39"/>
      <c r="L153" s="39">
        <v>0.02513</v>
      </c>
      <c r="M153" s="39">
        <v>0.05733</v>
      </c>
    </row>
    <row r="154" spans="1:13" ht="12.75">
      <c r="A154" s="38">
        <v>35216</v>
      </c>
      <c r="B154" s="39">
        <v>0.09043</v>
      </c>
      <c r="C154" s="39">
        <v>0.01418</v>
      </c>
      <c r="D154" s="39">
        <v>-0.03251</v>
      </c>
      <c r="E154" s="39">
        <v>0.15625</v>
      </c>
      <c r="F154" s="39">
        <v>0.07743</v>
      </c>
      <c r="G154" s="39">
        <v>-0.01493</v>
      </c>
      <c r="H154" s="39">
        <v>0.11578</v>
      </c>
      <c r="I154" s="39">
        <v>0.05365</v>
      </c>
      <c r="J154" s="39">
        <v>0.00552</v>
      </c>
      <c r="K154" s="39">
        <v>-0.05882</v>
      </c>
      <c r="L154" s="39">
        <v>0.02672</v>
      </c>
      <c r="M154" s="39">
        <v>0.06105</v>
      </c>
    </row>
    <row r="155" spans="1:13" ht="12.75">
      <c r="A155" s="38">
        <v>35244</v>
      </c>
      <c r="B155" s="39">
        <v>0.06478</v>
      </c>
      <c r="C155" s="39">
        <v>-0.02073</v>
      </c>
      <c r="D155" s="39">
        <v>0.0102</v>
      </c>
      <c r="E155" s="39">
        <v>0.09459</v>
      </c>
      <c r="F155" s="39">
        <v>0.00579</v>
      </c>
      <c r="G155" s="39">
        <v>-0.00758</v>
      </c>
      <c r="H155" s="39">
        <v>-0.0854</v>
      </c>
      <c r="I155" s="39">
        <v>0.08571</v>
      </c>
      <c r="J155" s="39">
        <v>-0.00132</v>
      </c>
      <c r="K155" s="39">
        <v>-0.25</v>
      </c>
      <c r="L155" s="39">
        <v>-0.00766</v>
      </c>
      <c r="M155" s="39">
        <v>-0.0306</v>
      </c>
    </row>
    <row r="156" spans="1:13" ht="12.75">
      <c r="A156" s="38">
        <v>35277</v>
      </c>
      <c r="B156" s="39">
        <v>0.00922</v>
      </c>
      <c r="C156" s="39">
        <v>-0.04762</v>
      </c>
      <c r="D156" s="39">
        <v>-0.06566</v>
      </c>
      <c r="E156" s="39">
        <v>-0.17284</v>
      </c>
      <c r="F156" s="39">
        <v>-0.06833</v>
      </c>
      <c r="G156" s="39">
        <v>-0.00407</v>
      </c>
      <c r="H156" s="39">
        <v>-0.36546</v>
      </c>
      <c r="I156" s="39">
        <v>-0.11579</v>
      </c>
      <c r="J156" s="39">
        <v>-0.07735</v>
      </c>
      <c r="K156" s="39">
        <v>-0.14286</v>
      </c>
      <c r="L156" s="39">
        <v>-0.05339</v>
      </c>
      <c r="M156" s="39">
        <v>-0.07862</v>
      </c>
    </row>
    <row r="157" spans="1:13" ht="12.75">
      <c r="A157" s="38">
        <v>35307</v>
      </c>
      <c r="B157" s="39">
        <v>0.02283</v>
      </c>
      <c r="C157" s="39">
        <v>0.04556</v>
      </c>
      <c r="D157" s="39">
        <v>-0.08432</v>
      </c>
      <c r="E157" s="39">
        <v>0.04478</v>
      </c>
      <c r="F157" s="39">
        <v>0.01449</v>
      </c>
      <c r="G157" s="39">
        <v>-0.02051</v>
      </c>
      <c r="H157" s="39">
        <v>-0.10443</v>
      </c>
      <c r="I157" s="39">
        <v>-0.01214</v>
      </c>
      <c r="J157" s="39">
        <v>0.11976</v>
      </c>
      <c r="K157" s="39">
        <v>0.09028</v>
      </c>
      <c r="L157" s="39">
        <v>0.03222</v>
      </c>
      <c r="M157" s="39">
        <v>0.04477</v>
      </c>
    </row>
    <row r="158" spans="1:13" ht="12.75">
      <c r="A158" s="38">
        <v>35338</v>
      </c>
      <c r="B158" s="39">
        <v>0.04589</v>
      </c>
      <c r="C158" s="39">
        <v>-0.00535</v>
      </c>
      <c r="D158" s="39">
        <v>0.22485</v>
      </c>
      <c r="E158" s="39">
        <v>0.02857</v>
      </c>
      <c r="F158" s="39">
        <v>0.07551</v>
      </c>
      <c r="G158" s="39">
        <v>0.04188</v>
      </c>
      <c r="H158" s="39">
        <v>0.31095</v>
      </c>
      <c r="I158" s="39">
        <v>0.01818</v>
      </c>
      <c r="J158" s="39">
        <v>0.0415</v>
      </c>
      <c r="K158" s="39">
        <v>0.0828</v>
      </c>
      <c r="L158" s="39">
        <v>0.05299</v>
      </c>
      <c r="M158" s="39">
        <v>0.02897</v>
      </c>
    </row>
    <row r="159" spans="1:13" ht="12.75">
      <c r="A159" s="38">
        <v>35369</v>
      </c>
      <c r="B159" s="39">
        <v>0.02575</v>
      </c>
      <c r="C159" s="39">
        <v>0.01613</v>
      </c>
      <c r="D159" s="39">
        <v>-0.02899</v>
      </c>
      <c r="E159" s="39">
        <v>-0.03472</v>
      </c>
      <c r="F159" s="39">
        <v>0.06641</v>
      </c>
      <c r="G159" s="39">
        <v>0.01357</v>
      </c>
      <c r="H159" s="39">
        <v>-0.04582</v>
      </c>
      <c r="I159" s="39">
        <v>0.11905</v>
      </c>
      <c r="J159" s="39">
        <v>0.00515</v>
      </c>
      <c r="K159" s="39">
        <v>-0.07059</v>
      </c>
      <c r="L159" s="39">
        <v>0.01394</v>
      </c>
      <c r="M159" s="39">
        <v>-0.01997</v>
      </c>
    </row>
    <row r="160" spans="1:13" ht="12.75">
      <c r="A160" s="38">
        <v>35398</v>
      </c>
      <c r="B160" s="39">
        <v>0.04603</v>
      </c>
      <c r="C160" s="39">
        <v>0.17037</v>
      </c>
      <c r="D160" s="39">
        <v>0.16119</v>
      </c>
      <c r="E160" s="39">
        <v>0.16547</v>
      </c>
      <c r="F160" s="39">
        <v>0.14662</v>
      </c>
      <c r="G160" s="39">
        <v>0.19652</v>
      </c>
      <c r="H160" s="39">
        <v>0.26271</v>
      </c>
      <c r="I160" s="39">
        <v>0.15426</v>
      </c>
      <c r="J160" s="39">
        <v>0.1641</v>
      </c>
      <c r="K160" s="39">
        <v>-0.03165</v>
      </c>
      <c r="L160" s="39">
        <v>0.06573</v>
      </c>
      <c r="M160" s="39">
        <v>0.02477</v>
      </c>
    </row>
    <row r="161" spans="1:13" s="61" customFormat="1" ht="12.75">
      <c r="A161" s="59">
        <v>35430</v>
      </c>
      <c r="B161" s="60">
        <v>0.08112</v>
      </c>
      <c r="C161" s="60">
        <v>0.01364</v>
      </c>
      <c r="D161" s="60">
        <v>0.07725</v>
      </c>
      <c r="E161" s="60">
        <v>-0.02469</v>
      </c>
      <c r="F161" s="60">
        <v>0.01558</v>
      </c>
      <c r="G161" s="60">
        <v>-0.0499</v>
      </c>
      <c r="H161" s="60">
        <v>0.0179</v>
      </c>
      <c r="I161" s="60">
        <v>0.04129</v>
      </c>
      <c r="J161" s="60">
        <v>0.06555</v>
      </c>
      <c r="K161" s="60">
        <v>-0.11111</v>
      </c>
      <c r="L161" s="60">
        <v>-0.01135</v>
      </c>
      <c r="M161" s="60">
        <v>-0.00142</v>
      </c>
    </row>
    <row r="162" spans="1:13" ht="12.75">
      <c r="A162" s="38">
        <v>35461</v>
      </c>
      <c r="B162" s="39">
        <v>0.01115</v>
      </c>
      <c r="C162" s="39">
        <v>0.07623</v>
      </c>
      <c r="D162" s="39">
        <v>0.00797</v>
      </c>
      <c r="E162" s="39">
        <v>0.05063</v>
      </c>
      <c r="F162" s="39">
        <v>0.03221</v>
      </c>
      <c r="G162" s="39">
        <v>0.0035</v>
      </c>
      <c r="H162" s="39">
        <v>-0.33407</v>
      </c>
      <c r="I162" s="39">
        <v>0.28</v>
      </c>
      <c r="J162" s="39">
        <v>0.07054</v>
      </c>
      <c r="K162" s="39">
        <v>0.99265</v>
      </c>
      <c r="L162" s="39">
        <v>0.05304</v>
      </c>
      <c r="M162" s="39">
        <v>0.06172</v>
      </c>
    </row>
    <row r="163" spans="1:13" ht="12.75">
      <c r="A163" s="38">
        <v>35489</v>
      </c>
      <c r="B163" s="39">
        <v>0.04412</v>
      </c>
      <c r="C163" s="39">
        <v>0.055</v>
      </c>
      <c r="D163" s="39">
        <v>0.06514</v>
      </c>
      <c r="E163" s="39">
        <v>0.33735</v>
      </c>
      <c r="F163" s="39">
        <v>0.14473</v>
      </c>
      <c r="G163" s="39">
        <v>0.10503</v>
      </c>
      <c r="H163" s="39">
        <v>-0.23102</v>
      </c>
      <c r="I163" s="39">
        <v>-0.08958</v>
      </c>
      <c r="J163" s="39">
        <v>0.03488</v>
      </c>
      <c r="K163" s="39">
        <v>-0.10701</v>
      </c>
      <c r="L163" s="39">
        <v>-0.00088</v>
      </c>
      <c r="M163" s="39">
        <v>-0.01043</v>
      </c>
    </row>
    <row r="164" spans="1:13" ht="12.75">
      <c r="A164" s="38">
        <v>35520</v>
      </c>
      <c r="B164" s="39">
        <v>-0.12873</v>
      </c>
      <c r="C164" s="39">
        <v>-0.125</v>
      </c>
      <c r="D164" s="39">
        <v>-0.13011</v>
      </c>
      <c r="E164" s="39">
        <v>-0.13514</v>
      </c>
      <c r="F164" s="39">
        <v>-0.10547</v>
      </c>
      <c r="G164" s="39">
        <v>-0.06931</v>
      </c>
      <c r="H164" s="39">
        <v>0.03219</v>
      </c>
      <c r="I164" s="39">
        <v>-0.1341</v>
      </c>
      <c r="J164" s="39">
        <v>-0.05004</v>
      </c>
      <c r="K164" s="39">
        <v>-0.07025</v>
      </c>
      <c r="L164" s="39">
        <v>-0.04439</v>
      </c>
      <c r="M164" s="39">
        <v>-0.04788</v>
      </c>
    </row>
    <row r="165" spans="1:13" ht="12.75">
      <c r="A165" s="38">
        <v>35550</v>
      </c>
      <c r="B165" s="39">
        <v>0.13821</v>
      </c>
      <c r="C165" s="39">
        <v>0.1619</v>
      </c>
      <c r="D165" s="39">
        <v>0.16239</v>
      </c>
      <c r="E165" s="39">
        <v>0.0625</v>
      </c>
      <c r="F165" s="39">
        <v>0.11092</v>
      </c>
      <c r="G165" s="39">
        <v>0.07787</v>
      </c>
      <c r="H165" s="39">
        <v>-0.09979</v>
      </c>
      <c r="I165" s="39">
        <v>0.20354</v>
      </c>
      <c r="J165" s="39">
        <v>0.1087</v>
      </c>
      <c r="K165" s="39">
        <v>0.21333</v>
      </c>
      <c r="L165" s="39">
        <v>0.04246</v>
      </c>
      <c r="M165" s="39">
        <v>-0.02139</v>
      </c>
    </row>
    <row r="166" spans="1:13" ht="12.75">
      <c r="A166" s="38">
        <v>35580</v>
      </c>
      <c r="B166" s="39">
        <v>0.06071</v>
      </c>
      <c r="C166" s="39">
        <v>0.07049</v>
      </c>
      <c r="D166" s="39">
        <v>0.20765</v>
      </c>
      <c r="E166" s="39">
        <v>-0.2451</v>
      </c>
      <c r="F166" s="39">
        <v>0.11579</v>
      </c>
      <c r="G166" s="39">
        <v>0.07525</v>
      </c>
      <c r="H166" s="39">
        <v>0.09238</v>
      </c>
      <c r="I166" s="39">
        <v>0.04853</v>
      </c>
      <c r="J166" s="39">
        <v>0.17647</v>
      </c>
      <c r="K166" s="39">
        <v>-0.05495</v>
      </c>
      <c r="L166" s="39">
        <v>0.07125</v>
      </c>
      <c r="M166" s="39">
        <v>0.08517</v>
      </c>
    </row>
    <row r="167" spans="1:13" ht="12.75">
      <c r="A167" s="38">
        <v>35611</v>
      </c>
      <c r="B167" s="39">
        <v>0.15636</v>
      </c>
      <c r="C167" s="39">
        <v>0.05192</v>
      </c>
      <c r="D167" s="39">
        <v>-0.0122</v>
      </c>
      <c r="E167" s="39">
        <v>-0.01299</v>
      </c>
      <c r="F167" s="39">
        <v>0.125</v>
      </c>
      <c r="G167" s="39">
        <v>0.04682</v>
      </c>
      <c r="H167" s="39">
        <v>0.08457</v>
      </c>
      <c r="I167" s="39">
        <v>-0.01408</v>
      </c>
      <c r="J167" s="39">
        <v>-0.00164</v>
      </c>
      <c r="K167" s="39">
        <v>0.09302</v>
      </c>
      <c r="L167" s="39">
        <v>0.0442</v>
      </c>
      <c r="M167" s="39">
        <v>0.04424</v>
      </c>
    </row>
    <row r="168" spans="1:13" ht="12.75">
      <c r="A168" s="38">
        <v>35642</v>
      </c>
      <c r="B168" s="39">
        <v>-0.0117</v>
      </c>
      <c r="C168" s="39">
        <v>0.19927</v>
      </c>
      <c r="D168" s="39">
        <v>0.23148</v>
      </c>
      <c r="E168" s="39">
        <v>0.06579</v>
      </c>
      <c r="F168" s="39">
        <v>0.18134</v>
      </c>
      <c r="G168" s="39">
        <v>0.22096</v>
      </c>
      <c r="H168" s="39">
        <v>0.14425</v>
      </c>
      <c r="I168" s="39">
        <v>0.14821</v>
      </c>
      <c r="J168" s="39">
        <v>0.05708</v>
      </c>
      <c r="K168" s="39">
        <v>0.60284</v>
      </c>
      <c r="L168" s="39">
        <v>0.07631</v>
      </c>
      <c r="M168" s="39">
        <v>0.04862</v>
      </c>
    </row>
    <row r="169" spans="1:13" ht="12.75">
      <c r="A169" s="38">
        <v>35671</v>
      </c>
      <c r="B169" s="39">
        <v>-0.05917</v>
      </c>
      <c r="C169" s="39">
        <v>-0.0314</v>
      </c>
      <c r="D169" s="39">
        <v>-0.1216</v>
      </c>
      <c r="E169" s="39">
        <v>-0.00617</v>
      </c>
      <c r="F169" s="39">
        <v>-0.12405</v>
      </c>
      <c r="G169" s="39">
        <v>-0.08224</v>
      </c>
      <c r="H169" s="39">
        <v>0.08518</v>
      </c>
      <c r="I169" s="39">
        <v>-0.04355</v>
      </c>
      <c r="J169" s="39">
        <v>0.00216</v>
      </c>
      <c r="K169" s="39">
        <v>0.0531</v>
      </c>
      <c r="L169" s="39">
        <v>-0.03645</v>
      </c>
      <c r="M169" s="39">
        <v>0.02702</v>
      </c>
    </row>
    <row r="170" spans="1:13" ht="12.75">
      <c r="A170" s="44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</row>
    <row r="172" spans="1:13" ht="12.75">
      <c r="A172" s="94" t="s">
        <v>102</v>
      </c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</row>
  </sheetData>
  <sheetProtection/>
  <mergeCells count="1">
    <mergeCell ref="A172:M172"/>
  </mergeCells>
  <printOptions/>
  <pageMargins left="0.5" right="0.5" top="1" bottom="1" header="0.5" footer="0.5"/>
  <pageSetup horizontalDpi="600" verticalDpi="600" orientation="landscape" r:id="rId1"/>
  <headerFooter alignWithMargins="0">
    <oddHeader>&amp;C&amp;A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C122"/>
  <sheetViews>
    <sheetView tabSelected="1" zoomScalePageLayoutView="0" workbookViewId="0" topLeftCell="Q1">
      <selection activeCell="T16" sqref="T16"/>
    </sheetView>
  </sheetViews>
  <sheetFormatPr defaultColWidth="9.140625" defaultRowHeight="12.75"/>
  <cols>
    <col min="1" max="1" width="9.7109375" style="0" bestFit="1" customWidth="1"/>
    <col min="2" max="2" width="7.8515625" style="0" bestFit="1" customWidth="1"/>
    <col min="4" max="4" width="9.57421875" style="0" bestFit="1" customWidth="1"/>
    <col min="5" max="5" width="11.8515625" style="0" bestFit="1" customWidth="1"/>
    <col min="6" max="6" width="11.00390625" style="67" customWidth="1"/>
    <col min="7" max="7" width="18.7109375" style="0" bestFit="1" customWidth="1"/>
    <col min="8" max="8" width="17.7109375" style="0" customWidth="1"/>
    <col min="9" max="9" width="18.28125" style="0" bestFit="1" customWidth="1"/>
    <col min="10" max="10" width="19.28125" style="0" customWidth="1"/>
    <col min="11" max="11" width="16.28125" style="0" customWidth="1"/>
    <col min="12" max="12" width="11.28125" style="0" customWidth="1"/>
    <col min="13" max="13" width="15.421875" style="0" bestFit="1" customWidth="1"/>
    <col min="14" max="14" width="16.8515625" style="0" bestFit="1" customWidth="1"/>
    <col min="15" max="15" width="11.28125" style="0" bestFit="1" customWidth="1"/>
    <col min="16" max="16" width="11.140625" style="0" bestFit="1" customWidth="1"/>
    <col min="17" max="17" width="22.00390625" style="0" bestFit="1" customWidth="1"/>
    <col min="19" max="19" width="27.421875" style="0" bestFit="1" customWidth="1"/>
    <col min="20" max="20" width="29.00390625" style="0" bestFit="1" customWidth="1"/>
    <col min="21" max="21" width="18.7109375" style="0" bestFit="1" customWidth="1"/>
    <col min="22" max="22" width="32.57421875" style="0" bestFit="1" customWidth="1"/>
  </cols>
  <sheetData>
    <row r="1" spans="1:5" ht="12.75">
      <c r="A1" s="89" t="s">
        <v>100</v>
      </c>
      <c r="B1" s="93"/>
      <c r="C1" s="93"/>
      <c r="D1" s="93"/>
      <c r="E1" s="93"/>
    </row>
    <row r="2" spans="1:22" ht="38.25" customHeight="1">
      <c r="A2" s="68" t="s">
        <v>45</v>
      </c>
      <c r="B2" s="68" t="s">
        <v>98</v>
      </c>
      <c r="C2" s="68" t="s">
        <v>95</v>
      </c>
      <c r="D2" s="68" t="s">
        <v>96</v>
      </c>
      <c r="E2" s="68" t="s">
        <v>47</v>
      </c>
      <c r="F2" s="74" t="s">
        <v>111</v>
      </c>
      <c r="G2" s="69" t="s">
        <v>178</v>
      </c>
      <c r="H2" s="71" t="s">
        <v>136</v>
      </c>
      <c r="I2" s="71" t="s">
        <v>177</v>
      </c>
      <c r="J2" s="69" t="s">
        <v>176</v>
      </c>
      <c r="K2" s="69" t="s">
        <v>135</v>
      </c>
      <c r="L2" s="71" t="s">
        <v>134</v>
      </c>
      <c r="M2" s="69" t="s">
        <v>179</v>
      </c>
      <c r="N2" s="69" t="s">
        <v>180</v>
      </c>
      <c r="O2" s="69" t="s">
        <v>137</v>
      </c>
      <c r="P2" s="69" t="s">
        <v>138</v>
      </c>
      <c r="Q2" s="69" t="s">
        <v>175</v>
      </c>
      <c r="R2" s="69" t="s">
        <v>173</v>
      </c>
      <c r="S2" s="69" t="s">
        <v>174</v>
      </c>
      <c r="T2" s="69" t="s">
        <v>182</v>
      </c>
      <c r="U2" s="7"/>
      <c r="V2" s="103" t="s">
        <v>184</v>
      </c>
    </row>
    <row r="3" spans="1:10" ht="12.75">
      <c r="A3" s="30">
        <v>33603</v>
      </c>
      <c r="B3" s="3">
        <v>38394</v>
      </c>
      <c r="C3" s="70">
        <v>30.375</v>
      </c>
      <c r="D3" s="50">
        <v>0</v>
      </c>
      <c r="E3" s="26"/>
      <c r="F3" s="72"/>
      <c r="G3">
        <v>1</v>
      </c>
      <c r="H3" s="47">
        <f>G3*C3</f>
        <v>30.375</v>
      </c>
      <c r="I3" s="47">
        <f>G3*D3</f>
        <v>0</v>
      </c>
      <c r="J3" s="67"/>
    </row>
    <row r="4" spans="1:22" ht="12.75">
      <c r="A4" s="30">
        <v>33634</v>
      </c>
      <c r="B4" s="3">
        <v>38394</v>
      </c>
      <c r="C4" s="47">
        <v>31.875</v>
      </c>
      <c r="D4" s="50">
        <v>0.04</v>
      </c>
      <c r="E4" s="26"/>
      <c r="F4" s="73">
        <v>-0.00165</v>
      </c>
      <c r="G4">
        <v>1</v>
      </c>
      <c r="H4" s="47">
        <f aca="true" t="shared" si="0" ref="H4:H63">G4*C4</f>
        <v>31.875</v>
      </c>
      <c r="I4" s="47">
        <f aca="true" t="shared" si="1" ref="I4:I63">G4*D4</f>
        <v>0.04</v>
      </c>
      <c r="J4" s="67">
        <f>H4/H3-1</f>
        <v>0.04938271604938271</v>
      </c>
      <c r="K4" s="67">
        <f>I4/H3</f>
        <v>0.0013168724279835392</v>
      </c>
      <c r="L4" s="5">
        <f aca="true" t="shared" si="2" ref="L4:L35">K4+J4</f>
        <v>0.050699588477366254</v>
      </c>
      <c r="M4">
        <f>VAR(L4:L63)</f>
        <v>0.013254701793644007</v>
      </c>
      <c r="N4">
        <f>VAR(F4:F63)</f>
        <v>0.0006132894206497175</v>
      </c>
      <c r="O4">
        <f>COVAR(L4:L63,F4:F63)</f>
        <v>0.0013852353493776838</v>
      </c>
      <c r="P4" s="76">
        <f>O4/N4</f>
        <v>2.258697611170544</v>
      </c>
      <c r="Q4" s="5">
        <f>AVERAGE(F4:F63)</f>
        <v>0.011822833333333331</v>
      </c>
      <c r="R4">
        <v>1992</v>
      </c>
      <c r="S4" s="75">
        <f>SUM(I3:I15)</f>
        <v>0.22</v>
      </c>
      <c r="U4" s="98" t="s">
        <v>164</v>
      </c>
      <c r="V4" s="104">
        <f>S8</f>
        <v>0.8099999999999999</v>
      </c>
    </row>
    <row r="5" spans="1:22" ht="12.75">
      <c r="A5" s="30">
        <v>33662</v>
      </c>
      <c r="B5" s="3">
        <v>38394</v>
      </c>
      <c r="C5" s="47">
        <v>33.25</v>
      </c>
      <c r="D5" s="50">
        <v>0</v>
      </c>
      <c r="E5" s="26"/>
      <c r="F5" s="73">
        <v>0.01329</v>
      </c>
      <c r="G5">
        <v>1</v>
      </c>
      <c r="H5" s="47">
        <f t="shared" si="0"/>
        <v>33.25</v>
      </c>
      <c r="I5" s="47">
        <f t="shared" si="1"/>
        <v>0</v>
      </c>
      <c r="J5" s="67">
        <f aca="true" t="shared" si="3" ref="J5:J63">H5/H4-1</f>
        <v>0.04313725490196085</v>
      </c>
      <c r="K5" s="67">
        <f aca="true" t="shared" si="4" ref="K5:K63">I5/H4</f>
        <v>0</v>
      </c>
      <c r="L5" s="5">
        <f t="shared" si="2"/>
        <v>0.04313725490196085</v>
      </c>
      <c r="R5">
        <v>1993</v>
      </c>
      <c r="S5" s="75">
        <f>SUM(I16:I27)</f>
        <v>0.28500000000000003</v>
      </c>
      <c r="T5" s="67">
        <f>S5/S4-1</f>
        <v>0.29545454545454564</v>
      </c>
      <c r="U5" s="98" t="s">
        <v>165</v>
      </c>
      <c r="V5" s="104">
        <f>V4*(1+T10)</f>
        <v>1.1248577409432672</v>
      </c>
    </row>
    <row r="6" spans="1:22" ht="12.75">
      <c r="A6" s="30">
        <v>33694</v>
      </c>
      <c r="B6" s="3">
        <v>38479</v>
      </c>
      <c r="C6" s="47">
        <v>34.625</v>
      </c>
      <c r="D6" s="50">
        <v>0</v>
      </c>
      <c r="E6" s="26"/>
      <c r="F6" s="73">
        <v>-0.02368</v>
      </c>
      <c r="G6">
        <v>1</v>
      </c>
      <c r="H6" s="47">
        <f t="shared" si="0"/>
        <v>34.625</v>
      </c>
      <c r="I6" s="47">
        <f t="shared" si="1"/>
        <v>0</v>
      </c>
      <c r="J6" s="67">
        <f t="shared" si="3"/>
        <v>0.041353383458646586</v>
      </c>
      <c r="K6" s="67">
        <f t="shared" si="4"/>
        <v>0</v>
      </c>
      <c r="L6" s="5">
        <f t="shared" si="2"/>
        <v>0.041353383458646586</v>
      </c>
      <c r="Q6" s="83" t="s">
        <v>181</v>
      </c>
      <c r="R6">
        <v>1994</v>
      </c>
      <c r="S6" s="75">
        <f>SUM(I28:I39)</f>
        <v>0.42000000000000004</v>
      </c>
      <c r="T6" s="67">
        <f>S6/S5-1</f>
        <v>0.4736842105263157</v>
      </c>
      <c r="U6" s="98" t="s">
        <v>166</v>
      </c>
      <c r="V6" s="104">
        <f>H63</f>
        <v>144</v>
      </c>
    </row>
    <row r="7" spans="1:22" ht="12.75">
      <c r="A7" s="30">
        <v>33724</v>
      </c>
      <c r="B7" s="3">
        <v>38479</v>
      </c>
      <c r="C7" s="47">
        <v>28.5</v>
      </c>
      <c r="D7" s="50">
        <v>0.06</v>
      </c>
      <c r="E7" s="26"/>
      <c r="F7" s="73">
        <v>0.01385</v>
      </c>
      <c r="G7">
        <v>1</v>
      </c>
      <c r="H7" s="47">
        <f t="shared" si="0"/>
        <v>28.5</v>
      </c>
      <c r="I7" s="47">
        <f t="shared" si="1"/>
        <v>0.06</v>
      </c>
      <c r="J7" s="67">
        <f t="shared" si="3"/>
        <v>-0.17689530685920574</v>
      </c>
      <c r="K7" s="67">
        <f t="shared" si="4"/>
        <v>0.0017328519855595668</v>
      </c>
      <c r="L7" s="5">
        <f t="shared" si="2"/>
        <v>-0.17516245487364618</v>
      </c>
      <c r="Q7" s="67">
        <f>Q4*12</f>
        <v>0.14187399999999997</v>
      </c>
      <c r="R7">
        <v>1995</v>
      </c>
      <c r="S7" s="75">
        <f>SUM(I40:I51)</f>
        <v>0.63</v>
      </c>
      <c r="T7" s="67">
        <f>S7/S6-1</f>
        <v>0.4999999999999998</v>
      </c>
      <c r="U7" s="98" t="s">
        <v>167</v>
      </c>
      <c r="V7" s="105">
        <f>V5/V6+T10</f>
        <v>0.39652477251367046</v>
      </c>
    </row>
    <row r="8" spans="1:20" ht="12.75">
      <c r="A8" s="30">
        <v>33753</v>
      </c>
      <c r="B8" s="3">
        <v>38479</v>
      </c>
      <c r="C8" s="47">
        <v>28.875</v>
      </c>
      <c r="D8" s="50">
        <v>0</v>
      </c>
      <c r="E8" s="26"/>
      <c r="F8" s="73">
        <v>0.00652</v>
      </c>
      <c r="G8">
        <v>1</v>
      </c>
      <c r="H8" s="47">
        <f t="shared" si="0"/>
        <v>28.875</v>
      </c>
      <c r="I8" s="47">
        <f t="shared" si="1"/>
        <v>0</v>
      </c>
      <c r="J8" s="67">
        <f t="shared" si="3"/>
        <v>0.013157894736842035</v>
      </c>
      <c r="K8" s="67">
        <f t="shared" si="4"/>
        <v>0</v>
      </c>
      <c r="L8" s="5">
        <f t="shared" si="2"/>
        <v>0.013157894736842035</v>
      </c>
      <c r="R8">
        <v>1996</v>
      </c>
      <c r="S8" s="75">
        <f>SUM(I52:I63)</f>
        <v>0.8099999999999999</v>
      </c>
      <c r="T8" s="67">
        <f>S8/S7-1</f>
        <v>0.2857142857142856</v>
      </c>
    </row>
    <row r="9" spans="1:21" ht="12.75">
      <c r="A9" s="30">
        <v>33785</v>
      </c>
      <c r="B9" s="3">
        <v>38626</v>
      </c>
      <c r="C9" s="47">
        <v>23.5</v>
      </c>
      <c r="D9" s="50">
        <v>0</v>
      </c>
      <c r="E9" s="26"/>
      <c r="F9" s="73">
        <v>-0.01924</v>
      </c>
      <c r="G9">
        <v>1</v>
      </c>
      <c r="H9" s="47">
        <f t="shared" si="0"/>
        <v>23.5</v>
      </c>
      <c r="I9" s="47">
        <f t="shared" si="1"/>
        <v>0</v>
      </c>
      <c r="J9" s="67">
        <f t="shared" si="3"/>
        <v>-0.18614718614718617</v>
      </c>
      <c r="K9" s="67">
        <f t="shared" si="4"/>
        <v>0</v>
      </c>
      <c r="L9" s="5">
        <f t="shared" si="2"/>
        <v>-0.18614718614718617</v>
      </c>
      <c r="T9" s="83" t="s">
        <v>183</v>
      </c>
      <c r="U9" t="s">
        <v>139</v>
      </c>
    </row>
    <row r="10" spans="1:20" ht="13.5" thickBot="1">
      <c r="A10" s="30">
        <v>33816</v>
      </c>
      <c r="B10" s="3">
        <v>38626</v>
      </c>
      <c r="C10" s="47">
        <v>24.625</v>
      </c>
      <c r="D10" s="50">
        <v>0.06</v>
      </c>
      <c r="E10" s="26"/>
      <c r="F10" s="73">
        <v>0.03993</v>
      </c>
      <c r="G10">
        <v>1</v>
      </c>
      <c r="H10" s="47">
        <f t="shared" si="0"/>
        <v>24.625</v>
      </c>
      <c r="I10" s="47">
        <f t="shared" si="1"/>
        <v>0.06</v>
      </c>
      <c r="J10" s="67">
        <f t="shared" si="3"/>
        <v>0.0478723404255319</v>
      </c>
      <c r="K10" s="67">
        <f t="shared" si="4"/>
        <v>0.002553191489361702</v>
      </c>
      <c r="L10" s="5">
        <f t="shared" si="2"/>
        <v>0.0504255319148936</v>
      </c>
      <c r="T10" s="84">
        <f>AVERAGE(T5:T8)</f>
        <v>0.3887132604237867</v>
      </c>
    </row>
    <row r="11" spans="1:22" ht="12.75">
      <c r="A11" s="30">
        <v>33847</v>
      </c>
      <c r="B11" s="3">
        <v>38626</v>
      </c>
      <c r="C11" s="47">
        <v>22.5</v>
      </c>
      <c r="D11" s="50">
        <v>0</v>
      </c>
      <c r="E11" s="26"/>
      <c r="F11" s="73">
        <v>-0.02076</v>
      </c>
      <c r="G11">
        <v>1</v>
      </c>
      <c r="H11" s="47">
        <f t="shared" si="0"/>
        <v>22.5</v>
      </c>
      <c r="I11" s="47">
        <f t="shared" si="1"/>
        <v>0</v>
      </c>
      <c r="J11" s="67">
        <f t="shared" si="3"/>
        <v>-0.08629441624365486</v>
      </c>
      <c r="K11" s="67">
        <f t="shared" si="4"/>
        <v>0</v>
      </c>
      <c r="L11" s="5">
        <f t="shared" si="2"/>
        <v>-0.08629441624365486</v>
      </c>
      <c r="U11" s="80" t="s">
        <v>140</v>
      </c>
      <c r="V11" s="80"/>
    </row>
    <row r="12" spans="1:22" ht="12.75">
      <c r="A12" s="30">
        <v>33877</v>
      </c>
      <c r="B12" s="3">
        <v>38149</v>
      </c>
      <c r="C12" s="47">
        <v>18</v>
      </c>
      <c r="D12" s="50">
        <v>0</v>
      </c>
      <c r="E12" s="26"/>
      <c r="F12" s="73">
        <v>0.01242</v>
      </c>
      <c r="G12">
        <v>1</v>
      </c>
      <c r="H12" s="47">
        <f t="shared" si="0"/>
        <v>18</v>
      </c>
      <c r="I12" s="47">
        <f t="shared" si="1"/>
        <v>0</v>
      </c>
      <c r="J12" s="67">
        <f t="shared" si="3"/>
        <v>-0.19999999999999996</v>
      </c>
      <c r="K12" s="67">
        <f t="shared" si="4"/>
        <v>0</v>
      </c>
      <c r="L12" s="5">
        <f t="shared" si="2"/>
        <v>-0.19999999999999996</v>
      </c>
      <c r="U12" s="77" t="s">
        <v>141</v>
      </c>
      <c r="V12" s="77">
        <v>0.49408888844267146</v>
      </c>
    </row>
    <row r="13" spans="1:22" ht="12.75">
      <c r="A13" s="30">
        <v>33907</v>
      </c>
      <c r="B13" s="3">
        <v>38149</v>
      </c>
      <c r="C13" s="47">
        <v>20.25</v>
      </c>
      <c r="D13" s="50">
        <v>0.06</v>
      </c>
      <c r="E13" s="26"/>
      <c r="F13" s="73">
        <v>0.0109</v>
      </c>
      <c r="G13">
        <v>1</v>
      </c>
      <c r="H13" s="47">
        <f t="shared" si="0"/>
        <v>20.25</v>
      </c>
      <c r="I13" s="47">
        <f t="shared" si="1"/>
        <v>0.06</v>
      </c>
      <c r="J13" s="67">
        <f t="shared" si="3"/>
        <v>0.125</v>
      </c>
      <c r="K13" s="67">
        <f t="shared" si="4"/>
        <v>0.003333333333333333</v>
      </c>
      <c r="L13" s="5">
        <f t="shared" si="2"/>
        <v>0.12833333333333333</v>
      </c>
      <c r="U13" s="77" t="s">
        <v>142</v>
      </c>
      <c r="V13" s="77">
        <v>0.24412382968251464</v>
      </c>
    </row>
    <row r="14" spans="1:22" ht="12.75">
      <c r="A14" s="30">
        <v>33938</v>
      </c>
      <c r="B14" s="3">
        <v>38149</v>
      </c>
      <c r="C14" s="47">
        <v>24.875</v>
      </c>
      <c r="D14" s="50">
        <v>0</v>
      </c>
      <c r="E14" s="26"/>
      <c r="F14" s="73">
        <v>0.04019</v>
      </c>
      <c r="G14">
        <v>1</v>
      </c>
      <c r="H14" s="47">
        <f t="shared" si="0"/>
        <v>24.875</v>
      </c>
      <c r="I14" s="47">
        <f t="shared" si="1"/>
        <v>0</v>
      </c>
      <c r="J14" s="67">
        <f t="shared" si="3"/>
        <v>0.22839506172839497</v>
      </c>
      <c r="K14" s="67">
        <f t="shared" si="4"/>
        <v>0</v>
      </c>
      <c r="L14" s="5">
        <f t="shared" si="2"/>
        <v>0.22839506172839497</v>
      </c>
      <c r="U14" s="77" t="s">
        <v>143</v>
      </c>
      <c r="V14" s="77">
        <v>0.23109148191842005</v>
      </c>
    </row>
    <row r="15" spans="1:22" ht="12.75">
      <c r="A15" s="30">
        <v>33969</v>
      </c>
      <c r="B15" s="3">
        <v>37741</v>
      </c>
      <c r="C15" s="47">
        <v>26.125</v>
      </c>
      <c r="D15" s="50">
        <v>0</v>
      </c>
      <c r="E15" s="26"/>
      <c r="F15" s="73">
        <v>0.01754</v>
      </c>
      <c r="G15">
        <v>1</v>
      </c>
      <c r="H15" s="47">
        <f t="shared" si="0"/>
        <v>26.125</v>
      </c>
      <c r="I15" s="47">
        <f t="shared" si="1"/>
        <v>0</v>
      </c>
      <c r="J15" s="67">
        <f t="shared" si="3"/>
        <v>0.05025125628140703</v>
      </c>
      <c r="K15" s="67">
        <f t="shared" si="4"/>
        <v>0</v>
      </c>
      <c r="L15" s="5">
        <f t="shared" si="2"/>
        <v>0.05025125628140703</v>
      </c>
      <c r="U15" s="77" t="s">
        <v>144</v>
      </c>
      <c r="V15" s="77">
        <v>0.10095371768173808</v>
      </c>
    </row>
    <row r="16" spans="1:22" ht="13.5" thickBot="1">
      <c r="A16" s="30">
        <v>33998</v>
      </c>
      <c r="B16" s="3">
        <v>37741</v>
      </c>
      <c r="C16" s="47">
        <v>30.25</v>
      </c>
      <c r="D16" s="50">
        <v>0.06</v>
      </c>
      <c r="E16" s="26"/>
      <c r="F16" s="73">
        <v>0.01233</v>
      </c>
      <c r="G16">
        <v>1</v>
      </c>
      <c r="H16" s="47">
        <f t="shared" si="0"/>
        <v>30.25</v>
      </c>
      <c r="I16" s="47">
        <f t="shared" si="1"/>
        <v>0.06</v>
      </c>
      <c r="J16" s="67">
        <f t="shared" si="3"/>
        <v>0.1578947368421053</v>
      </c>
      <c r="K16" s="67">
        <f t="shared" si="4"/>
        <v>0.0022966507177033493</v>
      </c>
      <c r="L16" s="5">
        <f t="shared" si="2"/>
        <v>0.16019138755980866</v>
      </c>
      <c r="U16" s="78" t="s">
        <v>145</v>
      </c>
      <c r="V16" s="78">
        <v>60</v>
      </c>
    </row>
    <row r="17" spans="1:12" ht="12.75">
      <c r="A17" s="30">
        <v>34026</v>
      </c>
      <c r="B17" s="3">
        <v>37741</v>
      </c>
      <c r="C17" s="47">
        <v>32.375</v>
      </c>
      <c r="D17" s="50">
        <v>0</v>
      </c>
      <c r="E17" s="26"/>
      <c r="F17" s="73">
        <v>0.00545</v>
      </c>
      <c r="G17">
        <v>1</v>
      </c>
      <c r="H17" s="47">
        <f t="shared" si="0"/>
        <v>32.375</v>
      </c>
      <c r="I17" s="47">
        <f t="shared" si="1"/>
        <v>0</v>
      </c>
      <c r="J17" s="67">
        <f t="shared" si="3"/>
        <v>0.07024793388429762</v>
      </c>
      <c r="K17" s="67">
        <f t="shared" si="4"/>
        <v>0</v>
      </c>
      <c r="L17" s="5">
        <f t="shared" si="2"/>
        <v>0.07024793388429762</v>
      </c>
    </row>
    <row r="18" spans="1:21" ht="13.5" thickBot="1">
      <c r="A18" s="30">
        <v>34059</v>
      </c>
      <c r="B18" s="3">
        <v>37741</v>
      </c>
      <c r="C18" s="47">
        <v>36.5</v>
      </c>
      <c r="D18" s="50">
        <v>0</v>
      </c>
      <c r="E18" s="26"/>
      <c r="F18" s="73">
        <v>0.02501</v>
      </c>
      <c r="G18">
        <v>1</v>
      </c>
      <c r="H18" s="47">
        <f t="shared" si="0"/>
        <v>36.5</v>
      </c>
      <c r="I18" s="47">
        <f t="shared" si="1"/>
        <v>0</v>
      </c>
      <c r="J18" s="67">
        <f t="shared" si="3"/>
        <v>0.12741312741312738</v>
      </c>
      <c r="K18" s="67">
        <f t="shared" si="4"/>
        <v>0</v>
      </c>
      <c r="L18" s="5">
        <f t="shared" si="2"/>
        <v>0.12741312741312738</v>
      </c>
      <c r="U18" t="s">
        <v>146</v>
      </c>
    </row>
    <row r="19" spans="1:26" ht="12.75">
      <c r="A19" s="30">
        <v>34089</v>
      </c>
      <c r="B19" s="3">
        <v>37741</v>
      </c>
      <c r="C19" s="47">
        <v>32.75</v>
      </c>
      <c r="D19" s="50">
        <v>0.075</v>
      </c>
      <c r="E19" s="26"/>
      <c r="F19" s="73">
        <v>-0.02551</v>
      </c>
      <c r="G19">
        <v>1</v>
      </c>
      <c r="H19" s="47">
        <f t="shared" si="0"/>
        <v>32.75</v>
      </c>
      <c r="I19" s="47">
        <f t="shared" si="1"/>
        <v>0.075</v>
      </c>
      <c r="J19" s="67">
        <f t="shared" si="3"/>
        <v>-0.10273972602739723</v>
      </c>
      <c r="K19" s="67">
        <f t="shared" si="4"/>
        <v>0.002054794520547945</v>
      </c>
      <c r="L19" s="5">
        <f t="shared" si="2"/>
        <v>-0.10068493150684928</v>
      </c>
      <c r="U19" s="79"/>
      <c r="V19" s="79" t="s">
        <v>151</v>
      </c>
      <c r="W19" s="79" t="s">
        <v>152</v>
      </c>
      <c r="X19" s="79" t="s">
        <v>153</v>
      </c>
      <c r="Y19" s="79" t="s">
        <v>154</v>
      </c>
      <c r="Z19" s="79" t="s">
        <v>155</v>
      </c>
    </row>
    <row r="20" spans="1:26" ht="12.75">
      <c r="A20" s="30">
        <v>34117</v>
      </c>
      <c r="B20" s="3">
        <v>37741</v>
      </c>
      <c r="C20" s="47">
        <v>35.25</v>
      </c>
      <c r="D20" s="50">
        <v>0</v>
      </c>
      <c r="E20" s="26"/>
      <c r="F20" s="73">
        <v>0.02942</v>
      </c>
      <c r="G20">
        <v>1</v>
      </c>
      <c r="H20" s="47">
        <f t="shared" si="0"/>
        <v>35.25</v>
      </c>
      <c r="I20" s="47">
        <f t="shared" si="1"/>
        <v>0</v>
      </c>
      <c r="J20" s="67">
        <f t="shared" si="3"/>
        <v>0.07633587786259532</v>
      </c>
      <c r="K20" s="67">
        <f t="shared" si="4"/>
        <v>0</v>
      </c>
      <c r="L20" s="5">
        <f t="shared" si="2"/>
        <v>0.07633587786259532</v>
      </c>
      <c r="U20" s="77" t="s">
        <v>147</v>
      </c>
      <c r="V20" s="77">
        <v>1</v>
      </c>
      <c r="W20" s="77">
        <v>0.1909115252266802</v>
      </c>
      <c r="X20" s="77">
        <v>0.1909115252266802</v>
      </c>
      <c r="Y20" s="77">
        <v>18.732145128531656</v>
      </c>
      <c r="Z20" s="77">
        <v>6.018446910432649E-05</v>
      </c>
    </row>
    <row r="21" spans="1:26" ht="12.75">
      <c r="A21" s="30">
        <v>34150</v>
      </c>
      <c r="B21" s="3">
        <v>56612</v>
      </c>
      <c r="C21" s="47">
        <v>28.5</v>
      </c>
      <c r="D21" s="50">
        <v>0</v>
      </c>
      <c r="E21" s="26" t="s">
        <v>48</v>
      </c>
      <c r="F21" s="73">
        <v>0.00513</v>
      </c>
      <c r="G21">
        <v>1.5</v>
      </c>
      <c r="H21" s="47">
        <f t="shared" si="0"/>
        <v>42.75</v>
      </c>
      <c r="I21" s="47">
        <f t="shared" si="1"/>
        <v>0</v>
      </c>
      <c r="J21" s="67">
        <f t="shared" si="3"/>
        <v>0.2127659574468086</v>
      </c>
      <c r="K21" s="67">
        <f t="shared" si="4"/>
        <v>0</v>
      </c>
      <c r="L21" s="5">
        <f t="shared" si="2"/>
        <v>0.2127659574468086</v>
      </c>
      <c r="U21" s="77" t="s">
        <v>148</v>
      </c>
      <c r="V21" s="77">
        <v>58</v>
      </c>
      <c r="W21" s="77">
        <v>0.5911158805983163</v>
      </c>
      <c r="X21" s="77">
        <v>0.010191653113764075</v>
      </c>
      <c r="Y21" s="77"/>
      <c r="Z21" s="77"/>
    </row>
    <row r="22" spans="1:26" ht="13.5" thickBot="1">
      <c r="A22" s="30">
        <v>34180</v>
      </c>
      <c r="B22" s="3">
        <v>56612</v>
      </c>
      <c r="C22" s="47">
        <v>29</v>
      </c>
      <c r="D22" s="50">
        <v>0.05</v>
      </c>
      <c r="E22" s="26"/>
      <c r="F22" s="73">
        <v>-0.00076</v>
      </c>
      <c r="G22">
        <v>1.5</v>
      </c>
      <c r="H22" s="47">
        <f t="shared" si="0"/>
        <v>43.5</v>
      </c>
      <c r="I22" s="47">
        <f t="shared" si="1"/>
        <v>0.07500000000000001</v>
      </c>
      <c r="J22" s="67">
        <f t="shared" si="3"/>
        <v>0.01754385964912286</v>
      </c>
      <c r="K22" s="67">
        <f t="shared" si="4"/>
        <v>0.001754385964912281</v>
      </c>
      <c r="L22" s="5">
        <f t="shared" si="2"/>
        <v>0.01929824561403514</v>
      </c>
      <c r="U22" s="78" t="s">
        <v>149</v>
      </c>
      <c r="V22" s="78">
        <v>59</v>
      </c>
      <c r="W22" s="78">
        <v>0.7820274058249965</v>
      </c>
      <c r="X22" s="78"/>
      <c r="Y22" s="78"/>
      <c r="Z22" s="78"/>
    </row>
    <row r="23" spans="1:12" ht="13.5" thickBot="1">
      <c r="A23" s="30">
        <v>34212</v>
      </c>
      <c r="B23" s="3">
        <v>56612</v>
      </c>
      <c r="C23" s="47">
        <v>32.875</v>
      </c>
      <c r="D23" s="50">
        <v>0</v>
      </c>
      <c r="E23" s="26"/>
      <c r="F23" s="73">
        <v>0.03934</v>
      </c>
      <c r="G23">
        <v>1.5</v>
      </c>
      <c r="H23" s="47">
        <f t="shared" si="0"/>
        <v>49.3125</v>
      </c>
      <c r="I23" s="47">
        <f t="shared" si="1"/>
        <v>0</v>
      </c>
      <c r="J23" s="67">
        <f t="shared" si="3"/>
        <v>0.13362068965517238</v>
      </c>
      <c r="K23" s="67">
        <f t="shared" si="4"/>
        <v>0</v>
      </c>
      <c r="L23" s="5">
        <f t="shared" si="2"/>
        <v>0.13362068965517238</v>
      </c>
    </row>
    <row r="24" spans="1:29" ht="12.75">
      <c r="A24" s="30">
        <v>34242</v>
      </c>
      <c r="B24" s="3">
        <v>57625</v>
      </c>
      <c r="C24" s="47">
        <v>34.5</v>
      </c>
      <c r="D24" s="50">
        <v>0</v>
      </c>
      <c r="E24" s="26"/>
      <c r="F24" s="73">
        <v>0.00061</v>
      </c>
      <c r="G24">
        <v>1.5</v>
      </c>
      <c r="H24" s="47">
        <f t="shared" si="0"/>
        <v>51.75</v>
      </c>
      <c r="I24" s="47">
        <f t="shared" si="1"/>
        <v>0</v>
      </c>
      <c r="J24" s="67">
        <f t="shared" si="3"/>
        <v>0.049429657794676896</v>
      </c>
      <c r="K24" s="67">
        <f t="shared" si="4"/>
        <v>0</v>
      </c>
      <c r="L24" s="5">
        <f t="shared" si="2"/>
        <v>0.049429657794676896</v>
      </c>
      <c r="U24" s="79"/>
      <c r="V24" s="79" t="s">
        <v>156</v>
      </c>
      <c r="W24" s="79" t="s">
        <v>144</v>
      </c>
      <c r="X24" s="79" t="s">
        <v>157</v>
      </c>
      <c r="Y24" s="79" t="s">
        <v>158</v>
      </c>
      <c r="Z24" s="79" t="s">
        <v>159</v>
      </c>
      <c r="AA24" s="79" t="s">
        <v>160</v>
      </c>
      <c r="AB24" s="79" t="s">
        <v>161</v>
      </c>
      <c r="AC24" s="79" t="s">
        <v>162</v>
      </c>
    </row>
    <row r="25" spans="1:29" ht="12.75">
      <c r="A25" s="30">
        <v>34271</v>
      </c>
      <c r="B25" s="3">
        <v>57625</v>
      </c>
      <c r="C25" s="47">
        <v>34.625</v>
      </c>
      <c r="D25" s="50">
        <v>0.05</v>
      </c>
      <c r="E25" s="26"/>
      <c r="F25" s="73">
        <v>0.01804</v>
      </c>
      <c r="G25">
        <v>1.5</v>
      </c>
      <c r="H25" s="47">
        <f t="shared" si="0"/>
        <v>51.9375</v>
      </c>
      <c r="I25" s="47">
        <f t="shared" si="1"/>
        <v>0.07500000000000001</v>
      </c>
      <c r="J25" s="67">
        <f t="shared" si="3"/>
        <v>0.0036231884057971175</v>
      </c>
      <c r="K25" s="67">
        <f t="shared" si="4"/>
        <v>0.0014492753623188408</v>
      </c>
      <c r="L25" s="5">
        <f t="shared" si="2"/>
        <v>0.005072463768115958</v>
      </c>
      <c r="S25" s="83" t="s">
        <v>168</v>
      </c>
      <c r="T25" s="99">
        <f>V25</f>
        <v>0.006291272162170732</v>
      </c>
      <c r="U25" s="77" t="s">
        <v>150</v>
      </c>
      <c r="V25" s="81">
        <v>0.006291272162170732</v>
      </c>
      <c r="W25" s="77">
        <v>0.01446483067965576</v>
      </c>
      <c r="X25" s="77">
        <v>0.43493576257475103</v>
      </c>
      <c r="Y25" s="77">
        <v>0.6652231499677912</v>
      </c>
      <c r="Z25" s="77">
        <v>-0.022663232314496608</v>
      </c>
      <c r="AA25" s="77">
        <v>0.03524577663883807</v>
      </c>
      <c r="AB25" s="77">
        <v>-0.022663232314496608</v>
      </c>
      <c r="AC25" s="77">
        <v>0.03524577663883807</v>
      </c>
    </row>
    <row r="26" spans="1:29" ht="13.5" thickBot="1">
      <c r="A26" s="30">
        <v>34303</v>
      </c>
      <c r="B26" s="3">
        <v>57815</v>
      </c>
      <c r="C26" s="47">
        <v>31.875</v>
      </c>
      <c r="D26" s="50">
        <v>0</v>
      </c>
      <c r="E26" s="26"/>
      <c r="F26" s="73">
        <v>-0.01735</v>
      </c>
      <c r="G26">
        <v>1.5</v>
      </c>
      <c r="H26" s="47">
        <f t="shared" si="0"/>
        <v>47.8125</v>
      </c>
      <c r="I26" s="47">
        <f t="shared" si="1"/>
        <v>0</v>
      </c>
      <c r="J26" s="67">
        <f t="shared" si="3"/>
        <v>-0.07942238267148016</v>
      </c>
      <c r="K26" s="67">
        <f t="shared" si="4"/>
        <v>0</v>
      </c>
      <c r="L26" s="5">
        <f t="shared" si="2"/>
        <v>-0.07942238267148016</v>
      </c>
      <c r="S26" s="83" t="s">
        <v>169</v>
      </c>
      <c r="T26" s="99">
        <f>V26</f>
        <v>2.296980621529366</v>
      </c>
      <c r="U26" s="78" t="s">
        <v>163</v>
      </c>
      <c r="V26" s="82">
        <v>2.296980621529366</v>
      </c>
      <c r="W26" s="78">
        <v>0.530717702820624</v>
      </c>
      <c r="X26" s="78">
        <v>4.328064824899419</v>
      </c>
      <c r="Y26" s="78">
        <v>6.018446910432671E-05</v>
      </c>
      <c r="Z26" s="78">
        <v>1.2346337166479282</v>
      </c>
      <c r="AA26" s="78">
        <v>3.3593275264108042</v>
      </c>
      <c r="AB26" s="78">
        <v>1.2346337166479282</v>
      </c>
      <c r="AC26" s="78">
        <v>3.3593275264108042</v>
      </c>
    </row>
    <row r="27" spans="1:20" ht="12.75">
      <c r="A27" s="30">
        <v>34334</v>
      </c>
      <c r="B27" s="3">
        <v>57815</v>
      </c>
      <c r="C27" s="47">
        <v>32.375</v>
      </c>
      <c r="D27" s="50">
        <v>0</v>
      </c>
      <c r="E27" s="26"/>
      <c r="F27" s="73">
        <v>0.01945</v>
      </c>
      <c r="G27">
        <v>1.5</v>
      </c>
      <c r="H27" s="47">
        <f t="shared" si="0"/>
        <v>48.5625</v>
      </c>
      <c r="I27" s="47">
        <f t="shared" si="1"/>
        <v>0</v>
      </c>
      <c r="J27" s="67">
        <f t="shared" si="3"/>
        <v>0.015686274509803866</v>
      </c>
      <c r="K27" s="67">
        <f t="shared" si="4"/>
        <v>0</v>
      </c>
      <c r="L27" s="5">
        <f t="shared" si="2"/>
        <v>0.015686274509803866</v>
      </c>
      <c r="S27" s="83" t="s">
        <v>167</v>
      </c>
      <c r="T27" s="67">
        <f>0+V26*Q4</f>
        <v>0.027156819058238104</v>
      </c>
    </row>
    <row r="28" spans="1:20" ht="12.75">
      <c r="A28" s="30">
        <v>34365</v>
      </c>
      <c r="B28" s="3">
        <v>57815</v>
      </c>
      <c r="C28" s="47">
        <v>29.5</v>
      </c>
      <c r="D28" s="50">
        <v>0.07</v>
      </c>
      <c r="E28" s="26"/>
      <c r="F28" s="73">
        <v>0.03133</v>
      </c>
      <c r="G28">
        <v>1.5</v>
      </c>
      <c r="H28" s="47">
        <f t="shared" si="0"/>
        <v>44.25</v>
      </c>
      <c r="I28" s="47">
        <f t="shared" si="1"/>
        <v>0.10500000000000001</v>
      </c>
      <c r="J28" s="67">
        <f t="shared" si="3"/>
        <v>-0.08880308880308885</v>
      </c>
      <c r="K28" s="67">
        <f t="shared" si="4"/>
        <v>0.002162162162162162</v>
      </c>
      <c r="L28" s="5">
        <f t="shared" si="2"/>
        <v>-0.08664092664092668</v>
      </c>
      <c r="S28" s="83" t="s">
        <v>186</v>
      </c>
      <c r="T28" s="67">
        <f>T27*12</f>
        <v>0.32588182869885723</v>
      </c>
    </row>
    <row r="29" spans="1:20" ht="12.75">
      <c r="A29" s="30">
        <v>34393</v>
      </c>
      <c r="B29" s="3">
        <v>57815</v>
      </c>
      <c r="C29" s="47">
        <v>27.5</v>
      </c>
      <c r="D29" s="50">
        <v>0</v>
      </c>
      <c r="E29" s="26"/>
      <c r="F29" s="73">
        <v>-0.02409</v>
      </c>
      <c r="G29">
        <v>1.5</v>
      </c>
      <c r="H29" s="47">
        <f t="shared" si="0"/>
        <v>41.25</v>
      </c>
      <c r="I29" s="47">
        <f t="shared" si="1"/>
        <v>0</v>
      </c>
      <c r="J29" s="67">
        <f t="shared" si="3"/>
        <v>-0.06779661016949157</v>
      </c>
      <c r="K29" s="67">
        <f t="shared" si="4"/>
        <v>0</v>
      </c>
      <c r="L29" s="5">
        <f t="shared" si="2"/>
        <v>-0.06779661016949157</v>
      </c>
      <c r="S29" s="83" t="s">
        <v>187</v>
      </c>
      <c r="T29" s="5">
        <f>AVERAGE(V7,T28)</f>
        <v>0.3612033006062638</v>
      </c>
    </row>
    <row r="30" spans="1:20" ht="12.75">
      <c r="A30" s="30">
        <v>34424</v>
      </c>
      <c r="B30" s="3">
        <v>57815</v>
      </c>
      <c r="C30" s="47">
        <v>26.875</v>
      </c>
      <c r="D30" s="50">
        <v>0</v>
      </c>
      <c r="E30" s="26"/>
      <c r="F30" s="73">
        <v>-0.04574</v>
      </c>
      <c r="G30">
        <v>1.5</v>
      </c>
      <c r="H30" s="47">
        <f t="shared" si="0"/>
        <v>40.3125</v>
      </c>
      <c r="I30" s="47">
        <f t="shared" si="1"/>
        <v>0</v>
      </c>
      <c r="J30" s="67">
        <f t="shared" si="3"/>
        <v>-0.022727272727272707</v>
      </c>
      <c r="K30" s="67">
        <f t="shared" si="4"/>
        <v>0</v>
      </c>
      <c r="L30" s="5">
        <f t="shared" si="2"/>
        <v>-0.022727272727272707</v>
      </c>
      <c r="S30" s="83" t="s">
        <v>170</v>
      </c>
      <c r="T30" s="67">
        <f>0.92*T29+0.08*0.062*(1-0.35)</f>
        <v>0.33553103655776273</v>
      </c>
    </row>
    <row r="31" spans="1:20" ht="12.75">
      <c r="A31" s="30">
        <v>34453</v>
      </c>
      <c r="B31" s="3">
        <v>57815</v>
      </c>
      <c r="C31" s="47">
        <v>28.375</v>
      </c>
      <c r="D31" s="50">
        <v>0.07</v>
      </c>
      <c r="E31" s="26"/>
      <c r="F31" s="73">
        <v>0.00983</v>
      </c>
      <c r="G31">
        <v>1.5</v>
      </c>
      <c r="H31" s="47">
        <f t="shared" si="0"/>
        <v>42.5625</v>
      </c>
      <c r="I31" s="47">
        <f t="shared" si="1"/>
        <v>0.10500000000000001</v>
      </c>
      <c r="J31" s="67">
        <f t="shared" si="3"/>
        <v>0.05581395348837215</v>
      </c>
      <c r="K31" s="67">
        <f t="shared" si="4"/>
        <v>0.002604651162790698</v>
      </c>
      <c r="L31" s="5">
        <f t="shared" si="2"/>
        <v>0.058418604651162845</v>
      </c>
      <c r="S31" s="83" t="s">
        <v>171</v>
      </c>
      <c r="T31" s="5">
        <v>0.0622</v>
      </c>
    </row>
    <row r="32" spans="1:20" ht="12.75">
      <c r="A32" s="30">
        <v>34485</v>
      </c>
      <c r="B32" s="3">
        <v>57815</v>
      </c>
      <c r="C32" s="47">
        <v>30.25</v>
      </c>
      <c r="D32" s="50">
        <v>0</v>
      </c>
      <c r="E32" s="26"/>
      <c r="F32" s="73">
        <v>0.0095</v>
      </c>
      <c r="G32">
        <v>1.5</v>
      </c>
      <c r="H32" s="47">
        <f t="shared" si="0"/>
        <v>45.375</v>
      </c>
      <c r="I32" s="47">
        <f t="shared" si="1"/>
        <v>0</v>
      </c>
      <c r="J32" s="67">
        <f t="shared" si="3"/>
        <v>0.06607929515418509</v>
      </c>
      <c r="K32" s="67">
        <f t="shared" si="4"/>
        <v>0</v>
      </c>
      <c r="L32" s="5">
        <f t="shared" si="2"/>
        <v>0.06607929515418509</v>
      </c>
      <c r="S32" s="83" t="s">
        <v>172</v>
      </c>
      <c r="T32" s="5">
        <f>Q7</f>
        <v>0.14187399999999997</v>
      </c>
    </row>
    <row r="33" spans="1:20" ht="12.75">
      <c r="A33" s="30">
        <v>34515</v>
      </c>
      <c r="B33" s="3">
        <v>57114</v>
      </c>
      <c r="C33" s="47">
        <v>24.75</v>
      </c>
      <c r="D33" s="50">
        <v>0</v>
      </c>
      <c r="E33" s="26"/>
      <c r="F33" s="73">
        <v>-0.02738</v>
      </c>
      <c r="G33">
        <v>1.5</v>
      </c>
      <c r="H33" s="47">
        <f t="shared" si="0"/>
        <v>37.125</v>
      </c>
      <c r="I33" s="47">
        <f t="shared" si="1"/>
        <v>0</v>
      </c>
      <c r="J33" s="67">
        <f t="shared" si="3"/>
        <v>-0.18181818181818177</v>
      </c>
      <c r="K33" s="67">
        <f t="shared" si="4"/>
        <v>0</v>
      </c>
      <c r="L33" s="5">
        <f t="shared" si="2"/>
        <v>-0.18181818181818177</v>
      </c>
      <c r="S33" s="83" t="s">
        <v>185</v>
      </c>
      <c r="T33" s="67">
        <f>T31+P4*(T32-T31)</f>
        <v>0.24215947347240185</v>
      </c>
    </row>
    <row r="34" spans="1:12" ht="12.75">
      <c r="A34" s="30">
        <v>34544</v>
      </c>
      <c r="B34" s="3">
        <v>57114</v>
      </c>
      <c r="C34" s="47">
        <v>26.75</v>
      </c>
      <c r="D34" s="50">
        <v>0.07</v>
      </c>
      <c r="E34" s="26"/>
      <c r="F34" s="73">
        <v>0.03041</v>
      </c>
      <c r="G34">
        <v>1.5</v>
      </c>
      <c r="H34" s="47">
        <f t="shared" si="0"/>
        <v>40.125</v>
      </c>
      <c r="I34" s="47">
        <f t="shared" si="1"/>
        <v>0.10500000000000001</v>
      </c>
      <c r="J34" s="67">
        <f t="shared" si="3"/>
        <v>0.08080808080808088</v>
      </c>
      <c r="K34" s="67">
        <f t="shared" si="4"/>
        <v>0.0028282828282828287</v>
      </c>
      <c r="L34" s="5">
        <f t="shared" si="2"/>
        <v>0.08363636363636372</v>
      </c>
    </row>
    <row r="35" spans="1:12" ht="12.75">
      <c r="A35" s="30">
        <v>34577</v>
      </c>
      <c r="B35" s="3">
        <v>57114</v>
      </c>
      <c r="C35" s="47">
        <v>30.75</v>
      </c>
      <c r="D35" s="50">
        <v>0</v>
      </c>
      <c r="E35" s="26"/>
      <c r="F35" s="73">
        <v>0.04283</v>
      </c>
      <c r="G35">
        <v>1.5</v>
      </c>
      <c r="H35" s="47">
        <f t="shared" si="0"/>
        <v>46.125</v>
      </c>
      <c r="I35" s="47">
        <f t="shared" si="1"/>
        <v>0</v>
      </c>
      <c r="J35" s="67">
        <f t="shared" si="3"/>
        <v>0.14953271028037385</v>
      </c>
      <c r="K35" s="67">
        <f t="shared" si="4"/>
        <v>0</v>
      </c>
      <c r="L35" s="5">
        <f t="shared" si="2"/>
        <v>0.14953271028037385</v>
      </c>
    </row>
    <row r="36" spans="1:12" ht="12.75">
      <c r="A36" s="30">
        <v>34607</v>
      </c>
      <c r="B36" s="3">
        <v>56829</v>
      </c>
      <c r="C36" s="47">
        <v>29.625</v>
      </c>
      <c r="D36" s="50">
        <v>0</v>
      </c>
      <c r="E36" s="26"/>
      <c r="F36" s="73">
        <v>-0.01865</v>
      </c>
      <c r="G36">
        <v>1.5</v>
      </c>
      <c r="H36" s="47">
        <f t="shared" si="0"/>
        <v>44.4375</v>
      </c>
      <c r="I36" s="47">
        <f t="shared" si="1"/>
        <v>0</v>
      </c>
      <c r="J36" s="67">
        <f t="shared" si="3"/>
        <v>-0.03658536585365857</v>
      </c>
      <c r="K36" s="67">
        <f t="shared" si="4"/>
        <v>0</v>
      </c>
      <c r="L36" s="5">
        <f aca="true" t="shared" si="5" ref="L36:L67">K36+J36</f>
        <v>-0.03658536585365857</v>
      </c>
    </row>
    <row r="37" spans="1:12" ht="12.75">
      <c r="A37" s="30">
        <v>34638</v>
      </c>
      <c r="B37" s="3">
        <v>56829</v>
      </c>
      <c r="C37" s="47">
        <v>35.375</v>
      </c>
      <c r="D37" s="50">
        <v>0.07</v>
      </c>
      <c r="E37" s="26"/>
      <c r="F37" s="73">
        <v>0.01487</v>
      </c>
      <c r="G37">
        <v>1.5</v>
      </c>
      <c r="H37" s="47">
        <f t="shared" si="0"/>
        <v>53.0625</v>
      </c>
      <c r="I37" s="47">
        <f t="shared" si="1"/>
        <v>0.10500000000000001</v>
      </c>
      <c r="J37" s="67">
        <f t="shared" si="3"/>
        <v>0.19409282700421948</v>
      </c>
      <c r="K37" s="67">
        <f t="shared" si="4"/>
        <v>0.0023628691983122365</v>
      </c>
      <c r="L37" s="5">
        <f t="shared" si="5"/>
        <v>0.19645569620253173</v>
      </c>
    </row>
    <row r="38" spans="1:12" ht="12.75">
      <c r="A38" s="30">
        <v>34668</v>
      </c>
      <c r="B38" s="3">
        <v>57325</v>
      </c>
      <c r="C38" s="47">
        <v>31.875</v>
      </c>
      <c r="D38" s="50">
        <v>0</v>
      </c>
      <c r="E38" s="26"/>
      <c r="F38" s="73">
        <v>-0.03707</v>
      </c>
      <c r="G38">
        <v>1.5</v>
      </c>
      <c r="H38" s="47">
        <f t="shared" si="0"/>
        <v>47.8125</v>
      </c>
      <c r="I38" s="47">
        <f t="shared" si="1"/>
        <v>0</v>
      </c>
      <c r="J38" s="67">
        <f t="shared" si="3"/>
        <v>-0.09893992932862195</v>
      </c>
      <c r="K38" s="67">
        <f t="shared" si="4"/>
        <v>0</v>
      </c>
      <c r="L38" s="5">
        <f t="shared" si="5"/>
        <v>-0.09893992932862195</v>
      </c>
    </row>
    <row r="39" spans="1:12" ht="12.75">
      <c r="A39" s="30">
        <v>34698</v>
      </c>
      <c r="B39" s="3">
        <v>57325</v>
      </c>
      <c r="C39" s="47">
        <v>34.875</v>
      </c>
      <c r="D39" s="50">
        <v>0</v>
      </c>
      <c r="E39" s="26"/>
      <c r="F39" s="73">
        <v>0.01275</v>
      </c>
      <c r="G39">
        <v>1.5</v>
      </c>
      <c r="H39" s="47">
        <f t="shared" si="0"/>
        <v>52.3125</v>
      </c>
      <c r="I39" s="47">
        <f t="shared" si="1"/>
        <v>0</v>
      </c>
      <c r="J39" s="67">
        <f t="shared" si="3"/>
        <v>0.09411764705882364</v>
      </c>
      <c r="K39" s="67">
        <f t="shared" si="4"/>
        <v>0</v>
      </c>
      <c r="L39" s="5">
        <f t="shared" si="5"/>
        <v>0.09411764705882364</v>
      </c>
    </row>
    <row r="40" spans="1:12" ht="12.75">
      <c r="A40" s="30">
        <v>34730</v>
      </c>
      <c r="B40" s="3">
        <v>57325</v>
      </c>
      <c r="C40" s="47">
        <v>40</v>
      </c>
      <c r="D40" s="50">
        <v>0.09</v>
      </c>
      <c r="E40" s="26"/>
      <c r="F40" s="73">
        <v>0.02055</v>
      </c>
      <c r="G40">
        <v>1.5</v>
      </c>
      <c r="H40" s="47">
        <f t="shared" si="0"/>
        <v>60</v>
      </c>
      <c r="I40" s="47">
        <f t="shared" si="1"/>
        <v>0.135</v>
      </c>
      <c r="J40" s="67">
        <f t="shared" si="3"/>
        <v>0.1469534050179211</v>
      </c>
      <c r="K40" s="67">
        <f t="shared" si="4"/>
        <v>0.0025806451612903226</v>
      </c>
      <c r="L40" s="5">
        <f t="shared" si="5"/>
        <v>0.14953405017921143</v>
      </c>
    </row>
    <row r="41" spans="1:12" ht="12.75">
      <c r="A41" s="30">
        <v>34758</v>
      </c>
      <c r="B41" s="3">
        <v>57325</v>
      </c>
      <c r="C41" s="47">
        <v>44.375</v>
      </c>
      <c r="D41" s="50">
        <v>0</v>
      </c>
      <c r="E41" s="26"/>
      <c r="F41" s="73">
        <v>0.03962</v>
      </c>
      <c r="G41">
        <v>1.5</v>
      </c>
      <c r="H41" s="47">
        <f t="shared" si="0"/>
        <v>66.5625</v>
      </c>
      <c r="I41" s="47">
        <f t="shared" si="1"/>
        <v>0</v>
      </c>
      <c r="J41" s="67">
        <f t="shared" si="3"/>
        <v>0.109375</v>
      </c>
      <c r="K41" s="67">
        <f t="shared" si="4"/>
        <v>0</v>
      </c>
      <c r="L41" s="5">
        <f t="shared" si="5"/>
        <v>0.109375</v>
      </c>
    </row>
    <row r="42" spans="1:12" ht="12.75">
      <c r="A42" s="30">
        <v>34789</v>
      </c>
      <c r="B42" s="3">
        <v>85988</v>
      </c>
      <c r="C42" s="47">
        <v>32.25</v>
      </c>
      <c r="D42" s="50">
        <v>0</v>
      </c>
      <c r="E42" s="26" t="s">
        <v>48</v>
      </c>
      <c r="F42" s="73">
        <v>0.02697</v>
      </c>
      <c r="G42">
        <v>2.25</v>
      </c>
      <c r="H42" s="47">
        <f t="shared" si="0"/>
        <v>72.5625</v>
      </c>
      <c r="I42" s="47">
        <f t="shared" si="1"/>
        <v>0</v>
      </c>
      <c r="J42" s="67">
        <f t="shared" si="3"/>
        <v>0.09014084507042264</v>
      </c>
      <c r="K42" s="67">
        <f t="shared" si="4"/>
        <v>0</v>
      </c>
      <c r="L42" s="5">
        <f t="shared" si="5"/>
        <v>0.09014084507042264</v>
      </c>
    </row>
    <row r="43" spans="1:12" ht="12.75">
      <c r="A43" s="30">
        <v>34817</v>
      </c>
      <c r="B43" s="3">
        <v>85988</v>
      </c>
      <c r="C43" s="47">
        <v>34.25</v>
      </c>
      <c r="D43" s="50">
        <v>0.06</v>
      </c>
      <c r="E43" s="26"/>
      <c r="F43" s="73">
        <v>0.02488</v>
      </c>
      <c r="G43">
        <v>2.25</v>
      </c>
      <c r="H43" s="47">
        <f t="shared" si="0"/>
        <v>77.0625</v>
      </c>
      <c r="I43" s="47">
        <f t="shared" si="1"/>
        <v>0.135</v>
      </c>
      <c r="J43" s="67">
        <f t="shared" si="3"/>
        <v>0.0620155038759691</v>
      </c>
      <c r="K43" s="67">
        <f t="shared" si="4"/>
        <v>0.0018604651162790699</v>
      </c>
      <c r="L43" s="5">
        <f t="shared" si="5"/>
        <v>0.06387596899224818</v>
      </c>
    </row>
    <row r="44" spans="1:12" ht="12.75">
      <c r="A44" s="30">
        <v>34850</v>
      </c>
      <c r="B44" s="3">
        <v>85988</v>
      </c>
      <c r="C44" s="47">
        <v>35</v>
      </c>
      <c r="D44" s="50">
        <v>0</v>
      </c>
      <c r="E44" s="26"/>
      <c r="F44" s="73">
        <v>0.03416</v>
      </c>
      <c r="G44">
        <v>2.25</v>
      </c>
      <c r="H44" s="47">
        <f t="shared" si="0"/>
        <v>78.75</v>
      </c>
      <c r="I44" s="47">
        <f t="shared" si="1"/>
        <v>0</v>
      </c>
      <c r="J44" s="67">
        <f t="shared" si="3"/>
        <v>0.021897810218978186</v>
      </c>
      <c r="K44" s="67">
        <f t="shared" si="4"/>
        <v>0</v>
      </c>
      <c r="L44" s="5">
        <f t="shared" si="5"/>
        <v>0.021897810218978186</v>
      </c>
    </row>
    <row r="45" spans="1:12" ht="12.75">
      <c r="A45" s="30">
        <v>34880</v>
      </c>
      <c r="B45" s="3">
        <v>85896</v>
      </c>
      <c r="C45" s="47">
        <v>43.875</v>
      </c>
      <c r="D45" s="50">
        <v>0</v>
      </c>
      <c r="E45" s="26"/>
      <c r="F45" s="73">
        <v>0.03084</v>
      </c>
      <c r="G45">
        <v>2.25</v>
      </c>
      <c r="H45" s="47">
        <f t="shared" si="0"/>
        <v>98.71875</v>
      </c>
      <c r="I45" s="47">
        <f t="shared" si="1"/>
        <v>0</v>
      </c>
      <c r="J45" s="67">
        <f t="shared" si="3"/>
        <v>0.25357142857142856</v>
      </c>
      <c r="K45" s="67">
        <f t="shared" si="4"/>
        <v>0</v>
      </c>
      <c r="L45" s="5">
        <f t="shared" si="5"/>
        <v>0.25357142857142856</v>
      </c>
    </row>
    <row r="46" spans="1:12" ht="12.75">
      <c r="A46" s="30">
        <v>34911</v>
      </c>
      <c r="B46" s="3">
        <v>85896</v>
      </c>
      <c r="C46" s="47">
        <v>46.125</v>
      </c>
      <c r="D46" s="50">
        <v>0.08</v>
      </c>
      <c r="E46" s="26"/>
      <c r="F46" s="73">
        <v>0.04067</v>
      </c>
      <c r="G46">
        <v>2.25</v>
      </c>
      <c r="H46" s="47">
        <f t="shared" si="0"/>
        <v>103.78125</v>
      </c>
      <c r="I46" s="47">
        <f t="shared" si="1"/>
        <v>0.18</v>
      </c>
      <c r="J46" s="67">
        <f t="shared" si="3"/>
        <v>0.05128205128205132</v>
      </c>
      <c r="K46" s="67">
        <f t="shared" si="4"/>
        <v>0.0018233618233618233</v>
      </c>
      <c r="L46" s="5">
        <f t="shared" si="5"/>
        <v>0.05310541310541315</v>
      </c>
    </row>
    <row r="47" spans="1:12" ht="12.75">
      <c r="A47" s="30">
        <v>34942</v>
      </c>
      <c r="B47" s="3">
        <v>87061</v>
      </c>
      <c r="C47" s="47">
        <v>46.625</v>
      </c>
      <c r="D47" s="50">
        <v>0</v>
      </c>
      <c r="E47" s="26"/>
      <c r="F47" s="73">
        <v>0.00934</v>
      </c>
      <c r="G47">
        <v>2.25</v>
      </c>
      <c r="H47" s="47">
        <f t="shared" si="0"/>
        <v>104.90625</v>
      </c>
      <c r="I47" s="47">
        <f t="shared" si="1"/>
        <v>0</v>
      </c>
      <c r="J47" s="67">
        <f t="shared" si="3"/>
        <v>0.01084010840108407</v>
      </c>
      <c r="K47" s="67">
        <f t="shared" si="4"/>
        <v>0</v>
      </c>
      <c r="L47" s="5">
        <f t="shared" si="5"/>
        <v>0.01084010840108407</v>
      </c>
    </row>
    <row r="48" spans="1:12" ht="12.75">
      <c r="A48" s="30">
        <v>34971</v>
      </c>
      <c r="B48" s="3">
        <v>174122</v>
      </c>
      <c r="C48" s="47">
        <v>29</v>
      </c>
      <c r="D48" s="50">
        <v>0</v>
      </c>
      <c r="E48" s="26" t="s">
        <v>49</v>
      </c>
      <c r="F48" s="73">
        <v>0.03639</v>
      </c>
      <c r="G48">
        <v>4.5</v>
      </c>
      <c r="H48" s="47">
        <f t="shared" si="0"/>
        <v>130.5</v>
      </c>
      <c r="I48" s="47">
        <f t="shared" si="1"/>
        <v>0</v>
      </c>
      <c r="J48" s="67">
        <f t="shared" si="3"/>
        <v>0.2439678284182305</v>
      </c>
      <c r="K48" s="67">
        <f t="shared" si="4"/>
        <v>0</v>
      </c>
      <c r="L48" s="5">
        <f t="shared" si="5"/>
        <v>0.2439678284182305</v>
      </c>
    </row>
    <row r="49" spans="1:12" ht="12.75">
      <c r="A49" s="30">
        <v>35003</v>
      </c>
      <c r="B49" s="3">
        <v>174122</v>
      </c>
      <c r="C49" s="47">
        <v>22.875</v>
      </c>
      <c r="D49" s="50">
        <v>0.04</v>
      </c>
      <c r="E49" s="26"/>
      <c r="F49" s="73">
        <v>-0.01115</v>
      </c>
      <c r="G49">
        <v>4.5</v>
      </c>
      <c r="H49" s="47">
        <f t="shared" si="0"/>
        <v>102.9375</v>
      </c>
      <c r="I49" s="47">
        <f t="shared" si="1"/>
        <v>0.18</v>
      </c>
      <c r="J49" s="67">
        <f t="shared" si="3"/>
        <v>-0.2112068965517241</v>
      </c>
      <c r="K49" s="67">
        <f t="shared" si="4"/>
        <v>0.001379310344827586</v>
      </c>
      <c r="L49" s="5">
        <f t="shared" si="5"/>
        <v>-0.2098275862068965</v>
      </c>
    </row>
    <row r="50" spans="1:12" ht="12.75">
      <c r="A50" s="30">
        <v>35033</v>
      </c>
      <c r="B50" s="3">
        <v>174678</v>
      </c>
      <c r="C50" s="47">
        <v>24.25</v>
      </c>
      <c r="D50" s="50">
        <v>0</v>
      </c>
      <c r="E50" s="26"/>
      <c r="F50" s="73">
        <v>0.04297</v>
      </c>
      <c r="G50">
        <v>4.5</v>
      </c>
      <c r="H50" s="47">
        <f t="shared" si="0"/>
        <v>109.125</v>
      </c>
      <c r="I50" s="47">
        <f t="shared" si="1"/>
        <v>0</v>
      </c>
      <c r="J50" s="67">
        <f t="shared" si="3"/>
        <v>0.060109289617486406</v>
      </c>
      <c r="K50" s="67">
        <f t="shared" si="4"/>
        <v>0</v>
      </c>
      <c r="L50" s="5">
        <f t="shared" si="5"/>
        <v>0.060109289617486406</v>
      </c>
    </row>
    <row r="51" spans="1:12" ht="12.75">
      <c r="A51" s="30">
        <v>35062</v>
      </c>
      <c r="B51" s="3">
        <v>174678</v>
      </c>
      <c r="C51" s="47">
        <v>20.125</v>
      </c>
      <c r="D51" s="50">
        <v>0</v>
      </c>
      <c r="E51" s="26"/>
      <c r="F51" s="73">
        <v>0.0154</v>
      </c>
      <c r="G51">
        <v>4.5</v>
      </c>
      <c r="H51" s="47">
        <f t="shared" si="0"/>
        <v>90.5625</v>
      </c>
      <c r="I51" s="47">
        <f t="shared" si="1"/>
        <v>0</v>
      </c>
      <c r="J51" s="67">
        <f t="shared" si="3"/>
        <v>-0.1701030927835051</v>
      </c>
      <c r="K51" s="67">
        <f t="shared" si="4"/>
        <v>0</v>
      </c>
      <c r="L51" s="5">
        <f t="shared" si="5"/>
        <v>-0.1701030927835051</v>
      </c>
    </row>
    <row r="52" spans="1:12" ht="12.75">
      <c r="A52" s="30">
        <v>35095</v>
      </c>
      <c r="B52" s="3">
        <v>174678</v>
      </c>
      <c r="C52" s="47">
        <v>25.125</v>
      </c>
      <c r="D52" s="50">
        <v>0.04</v>
      </c>
      <c r="E52" s="26"/>
      <c r="F52" s="73">
        <v>0.02809</v>
      </c>
      <c r="G52">
        <v>4.5</v>
      </c>
      <c r="H52" s="47">
        <f t="shared" si="0"/>
        <v>113.0625</v>
      </c>
      <c r="I52" s="47">
        <f t="shared" si="1"/>
        <v>0.18</v>
      </c>
      <c r="J52" s="67">
        <f t="shared" si="3"/>
        <v>0.24844720496894412</v>
      </c>
      <c r="K52" s="67">
        <f t="shared" si="4"/>
        <v>0.001987577639751553</v>
      </c>
      <c r="L52" s="5">
        <f t="shared" si="5"/>
        <v>0.25043478260869567</v>
      </c>
    </row>
    <row r="53" spans="1:12" ht="12.75">
      <c r="A53" s="30">
        <v>35124</v>
      </c>
      <c r="B53" s="3">
        <v>174678</v>
      </c>
      <c r="C53" s="47">
        <v>25.5</v>
      </c>
      <c r="D53" s="50">
        <v>0</v>
      </c>
      <c r="E53" s="26"/>
      <c r="F53" s="73">
        <v>0.01605</v>
      </c>
      <c r="G53">
        <v>4.5</v>
      </c>
      <c r="H53" s="47">
        <f t="shared" si="0"/>
        <v>114.75</v>
      </c>
      <c r="I53" s="47">
        <f t="shared" si="1"/>
        <v>0</v>
      </c>
      <c r="J53" s="67">
        <f t="shared" si="3"/>
        <v>0.014925373134328401</v>
      </c>
      <c r="K53" s="67">
        <f t="shared" si="4"/>
        <v>0</v>
      </c>
      <c r="L53" s="5">
        <f t="shared" si="5"/>
        <v>0.014925373134328401</v>
      </c>
    </row>
    <row r="54" spans="1:12" ht="12.75">
      <c r="A54" s="30">
        <v>35153</v>
      </c>
      <c r="B54" s="3">
        <v>174678</v>
      </c>
      <c r="C54" s="47">
        <v>25.875</v>
      </c>
      <c r="D54" s="50">
        <v>0</v>
      </c>
      <c r="E54" s="26"/>
      <c r="F54" s="73">
        <v>0.0112</v>
      </c>
      <c r="G54">
        <v>4.5</v>
      </c>
      <c r="H54" s="47">
        <f t="shared" si="0"/>
        <v>116.4375</v>
      </c>
      <c r="I54" s="47">
        <f t="shared" si="1"/>
        <v>0</v>
      </c>
      <c r="J54" s="67">
        <f t="shared" si="3"/>
        <v>0.014705882352941124</v>
      </c>
      <c r="K54" s="67">
        <f t="shared" si="4"/>
        <v>0</v>
      </c>
      <c r="L54" s="5">
        <f t="shared" si="5"/>
        <v>0.014705882352941124</v>
      </c>
    </row>
    <row r="55" spans="1:12" ht="12.75">
      <c r="A55" s="30">
        <v>35185</v>
      </c>
      <c r="B55" s="3">
        <v>174032</v>
      </c>
      <c r="C55" s="47">
        <v>24.5</v>
      </c>
      <c r="D55" s="50">
        <v>0.04</v>
      </c>
      <c r="E55" s="26"/>
      <c r="F55" s="73">
        <v>0.02513</v>
      </c>
      <c r="G55">
        <v>4.5</v>
      </c>
      <c r="H55" s="47">
        <f t="shared" si="0"/>
        <v>110.25</v>
      </c>
      <c r="I55" s="47">
        <f t="shared" si="1"/>
        <v>0.18</v>
      </c>
      <c r="J55" s="67">
        <f t="shared" si="3"/>
        <v>-0.0531400966183575</v>
      </c>
      <c r="K55" s="67">
        <f t="shared" si="4"/>
        <v>0.0015458937198067632</v>
      </c>
      <c r="L55" s="5">
        <f t="shared" si="5"/>
        <v>-0.05159420289855074</v>
      </c>
    </row>
    <row r="56" spans="1:12" ht="12.75">
      <c r="A56" s="30">
        <v>35216</v>
      </c>
      <c r="B56" s="3">
        <v>174032</v>
      </c>
      <c r="C56" s="47">
        <v>24.25</v>
      </c>
      <c r="D56" s="50">
        <v>0</v>
      </c>
      <c r="E56" s="26"/>
      <c r="F56" s="73">
        <v>0.02672</v>
      </c>
      <c r="G56">
        <v>4.5</v>
      </c>
      <c r="H56" s="47">
        <f t="shared" si="0"/>
        <v>109.125</v>
      </c>
      <c r="I56" s="47">
        <f t="shared" si="1"/>
        <v>0</v>
      </c>
      <c r="J56" s="67">
        <f t="shared" si="3"/>
        <v>-0.010204081632653073</v>
      </c>
      <c r="K56" s="67">
        <f t="shared" si="4"/>
        <v>0</v>
      </c>
      <c r="L56" s="5">
        <f t="shared" si="5"/>
        <v>-0.010204081632653073</v>
      </c>
    </row>
    <row r="57" spans="1:12" ht="12.75">
      <c r="A57" s="30">
        <v>35244</v>
      </c>
      <c r="B57" s="3">
        <v>174989</v>
      </c>
      <c r="C57" s="47">
        <v>24.5</v>
      </c>
      <c r="D57" s="50">
        <v>0</v>
      </c>
      <c r="E57" s="26"/>
      <c r="F57" s="73">
        <v>-0.00766</v>
      </c>
      <c r="G57">
        <v>4.5</v>
      </c>
      <c r="H57" s="47">
        <f t="shared" si="0"/>
        <v>110.25</v>
      </c>
      <c r="I57" s="47">
        <f t="shared" si="1"/>
        <v>0</v>
      </c>
      <c r="J57" s="67">
        <f t="shared" si="3"/>
        <v>0.010309278350515427</v>
      </c>
      <c r="K57" s="67">
        <f t="shared" si="4"/>
        <v>0</v>
      </c>
      <c r="L57" s="5">
        <f t="shared" si="5"/>
        <v>0.010309278350515427</v>
      </c>
    </row>
    <row r="58" spans="1:12" ht="12.75">
      <c r="A58" s="30">
        <v>35277</v>
      </c>
      <c r="B58" s="3">
        <v>174989</v>
      </c>
      <c r="C58" s="47">
        <v>24.125</v>
      </c>
      <c r="D58" s="50">
        <v>0.05</v>
      </c>
      <c r="E58" s="26"/>
      <c r="F58" s="73">
        <v>-0.05339</v>
      </c>
      <c r="G58">
        <v>4.5</v>
      </c>
      <c r="H58" s="47">
        <f t="shared" si="0"/>
        <v>108.5625</v>
      </c>
      <c r="I58" s="47">
        <f t="shared" si="1"/>
        <v>0.225</v>
      </c>
      <c r="J58" s="67">
        <f t="shared" si="3"/>
        <v>-0.015306122448979553</v>
      </c>
      <c r="K58" s="67">
        <f t="shared" si="4"/>
        <v>0.0020408163265306124</v>
      </c>
      <c r="L58" s="5">
        <f t="shared" si="5"/>
        <v>-0.013265306122448941</v>
      </c>
    </row>
    <row r="59" spans="1:12" ht="12.75">
      <c r="A59" s="30">
        <v>35307</v>
      </c>
      <c r="B59" s="3">
        <v>174989</v>
      </c>
      <c r="C59" s="47">
        <v>25</v>
      </c>
      <c r="D59" s="50">
        <v>0</v>
      </c>
      <c r="E59" s="26"/>
      <c r="F59" s="73">
        <v>0.03222</v>
      </c>
      <c r="G59">
        <v>4.5</v>
      </c>
      <c r="H59" s="47">
        <f t="shared" si="0"/>
        <v>112.5</v>
      </c>
      <c r="I59" s="47">
        <f t="shared" si="1"/>
        <v>0</v>
      </c>
      <c r="J59" s="67">
        <f t="shared" si="3"/>
        <v>0.03626943005181338</v>
      </c>
      <c r="K59" s="67">
        <f t="shared" si="4"/>
        <v>0</v>
      </c>
      <c r="L59" s="5">
        <f t="shared" si="5"/>
        <v>0.03626943005181338</v>
      </c>
    </row>
    <row r="60" spans="1:12" ht="12.75">
      <c r="A60" s="30">
        <v>35338</v>
      </c>
      <c r="B60" s="3">
        <v>175166</v>
      </c>
      <c r="C60" s="47">
        <v>23</v>
      </c>
      <c r="D60" s="50">
        <v>0</v>
      </c>
      <c r="E60" s="26"/>
      <c r="F60" s="73">
        <v>0.05299</v>
      </c>
      <c r="G60">
        <v>4.5</v>
      </c>
      <c r="H60" s="47">
        <f t="shared" si="0"/>
        <v>103.5</v>
      </c>
      <c r="I60" s="47">
        <f t="shared" si="1"/>
        <v>0</v>
      </c>
      <c r="J60" s="67">
        <f t="shared" si="3"/>
        <v>-0.07999999999999996</v>
      </c>
      <c r="K60" s="67">
        <f t="shared" si="4"/>
        <v>0</v>
      </c>
      <c r="L60" s="5">
        <f t="shared" si="5"/>
        <v>-0.07999999999999996</v>
      </c>
    </row>
    <row r="61" spans="1:12" ht="12.75">
      <c r="A61" s="30">
        <v>35369</v>
      </c>
      <c r="B61" s="3">
        <v>175166</v>
      </c>
      <c r="C61" s="47">
        <v>25</v>
      </c>
      <c r="D61" s="50">
        <v>0.05</v>
      </c>
      <c r="E61" s="26"/>
      <c r="F61" s="73">
        <v>0.01394</v>
      </c>
      <c r="G61">
        <v>4.5</v>
      </c>
      <c r="H61" s="47">
        <f t="shared" si="0"/>
        <v>112.5</v>
      </c>
      <c r="I61" s="47">
        <f t="shared" si="1"/>
        <v>0.225</v>
      </c>
      <c r="J61" s="67">
        <f t="shared" si="3"/>
        <v>0.08695652173913038</v>
      </c>
      <c r="K61" s="67">
        <f t="shared" si="4"/>
        <v>0.002173913043478261</v>
      </c>
      <c r="L61" s="5">
        <f t="shared" si="5"/>
        <v>0.08913043478260864</v>
      </c>
    </row>
    <row r="62" spans="1:12" ht="12.75">
      <c r="A62" s="30">
        <v>35398</v>
      </c>
      <c r="B62" s="3">
        <v>175166</v>
      </c>
      <c r="C62" s="47">
        <v>30.25</v>
      </c>
      <c r="D62" s="50">
        <v>0</v>
      </c>
      <c r="E62" s="26"/>
      <c r="F62" s="73">
        <v>0.06573</v>
      </c>
      <c r="G62">
        <v>4.5</v>
      </c>
      <c r="H62" s="47">
        <f t="shared" si="0"/>
        <v>136.125</v>
      </c>
      <c r="I62" s="47">
        <f t="shared" si="1"/>
        <v>0</v>
      </c>
      <c r="J62" s="67">
        <f t="shared" si="3"/>
        <v>0.20999999999999996</v>
      </c>
      <c r="K62" s="67">
        <f t="shared" si="4"/>
        <v>0</v>
      </c>
      <c r="L62" s="5">
        <f t="shared" si="5"/>
        <v>0.20999999999999996</v>
      </c>
    </row>
    <row r="63" spans="1:12" ht="12.75">
      <c r="A63" s="30">
        <v>35430</v>
      </c>
      <c r="B63" s="3">
        <v>175173</v>
      </c>
      <c r="C63" s="47">
        <v>32</v>
      </c>
      <c r="D63" s="50">
        <v>0</v>
      </c>
      <c r="E63" s="26"/>
      <c r="F63" s="72">
        <v>-0.01135</v>
      </c>
      <c r="G63">
        <v>4.5</v>
      </c>
      <c r="H63" s="47">
        <f t="shared" si="0"/>
        <v>144</v>
      </c>
      <c r="I63" s="47">
        <f t="shared" si="1"/>
        <v>0</v>
      </c>
      <c r="J63" s="67">
        <f t="shared" si="3"/>
        <v>0.05785123966942152</v>
      </c>
      <c r="K63" s="67">
        <f t="shared" si="4"/>
        <v>0</v>
      </c>
      <c r="L63" s="5">
        <f t="shared" si="5"/>
        <v>0.05785123966942152</v>
      </c>
    </row>
    <row r="64" spans="1:11" ht="12.75">
      <c r="A64" s="30"/>
      <c r="B64" s="3"/>
      <c r="C64" s="47"/>
      <c r="D64" s="50"/>
      <c r="E64" s="26"/>
      <c r="H64" s="47"/>
      <c r="I64" s="47"/>
      <c r="K64" s="67"/>
    </row>
    <row r="65" spans="1:11" ht="12.75">
      <c r="A65" s="30"/>
      <c r="B65" s="3"/>
      <c r="C65" s="47"/>
      <c r="D65" s="50"/>
      <c r="E65" s="26"/>
      <c r="H65" s="47"/>
      <c r="I65" s="47"/>
      <c r="K65" s="67"/>
    </row>
    <row r="66" spans="1:11" ht="12.75">
      <c r="A66" s="30"/>
      <c r="B66" s="3"/>
      <c r="C66" s="47"/>
      <c r="D66" s="50"/>
      <c r="E66" s="26"/>
      <c r="H66" s="47"/>
      <c r="I66" s="47"/>
      <c r="K66" s="67"/>
    </row>
    <row r="67" spans="1:11" ht="12.75">
      <c r="A67" s="30"/>
      <c r="B67" s="3"/>
      <c r="C67" s="47"/>
      <c r="D67" s="50"/>
      <c r="E67" s="26"/>
      <c r="H67" s="47"/>
      <c r="I67" s="47"/>
      <c r="K67" s="67"/>
    </row>
    <row r="68" spans="1:11" ht="12.75">
      <c r="A68" s="30"/>
      <c r="B68" s="3"/>
      <c r="C68" s="47"/>
      <c r="D68" s="50"/>
      <c r="E68" s="26"/>
      <c r="H68" s="47"/>
      <c r="I68" s="47"/>
      <c r="K68" s="67"/>
    </row>
    <row r="69" spans="1:11" ht="12.75">
      <c r="A69" s="30"/>
      <c r="B69" s="3"/>
      <c r="C69" s="47"/>
      <c r="D69" s="50"/>
      <c r="E69" s="26"/>
      <c r="H69" s="47"/>
      <c r="I69" s="47"/>
      <c r="K69" s="67"/>
    </row>
    <row r="70" spans="1:11" ht="12.75">
      <c r="A70" s="30"/>
      <c r="B70" s="3"/>
      <c r="C70" s="47"/>
      <c r="D70" s="50"/>
      <c r="E70" s="26"/>
      <c r="H70" s="47"/>
      <c r="I70" s="47"/>
      <c r="K70" s="67"/>
    </row>
    <row r="71" spans="1:11" ht="12.75">
      <c r="A71" s="30"/>
      <c r="B71" s="3"/>
      <c r="C71" s="47"/>
      <c r="D71" s="50"/>
      <c r="E71" s="26"/>
      <c r="H71" s="47"/>
      <c r="I71" s="47"/>
      <c r="K71" s="67"/>
    </row>
    <row r="72" ht="12.75">
      <c r="E72" s="26"/>
    </row>
    <row r="73" ht="12.75">
      <c r="E73" s="26"/>
    </row>
    <row r="74" ht="12.75">
      <c r="E74" s="26"/>
    </row>
    <row r="75" ht="12.75">
      <c r="E75" s="26"/>
    </row>
    <row r="76" ht="12.75">
      <c r="E76" s="26"/>
    </row>
    <row r="77" ht="12.75">
      <c r="E77" s="26"/>
    </row>
    <row r="78" ht="12.75">
      <c r="E78" s="26"/>
    </row>
    <row r="79" ht="12.75">
      <c r="E79" s="26"/>
    </row>
    <row r="80" ht="12.75">
      <c r="E80" s="26"/>
    </row>
    <row r="81" ht="12.75">
      <c r="E81" s="26"/>
    </row>
    <row r="82" ht="12.75">
      <c r="E82" s="26"/>
    </row>
    <row r="83" ht="12.75">
      <c r="E83" s="26"/>
    </row>
    <row r="84" ht="12.75">
      <c r="E84" s="26"/>
    </row>
    <row r="85" ht="12.75">
      <c r="E85" s="26"/>
    </row>
    <row r="86" ht="12.75">
      <c r="E86" s="26"/>
    </row>
    <row r="87" ht="12.75">
      <c r="E87" s="26"/>
    </row>
    <row r="88" ht="12.75">
      <c r="E88" s="26"/>
    </row>
    <row r="89" ht="12.75">
      <c r="E89" s="26"/>
    </row>
    <row r="90" ht="12.75">
      <c r="E90" s="26"/>
    </row>
    <row r="91" ht="12.75">
      <c r="E91" s="26"/>
    </row>
    <row r="92" ht="12.75">
      <c r="E92" s="26"/>
    </row>
    <row r="93" ht="12.75">
      <c r="E93" s="26" t="s">
        <v>48</v>
      </c>
    </row>
    <row r="94" ht="12.75">
      <c r="E94" s="26"/>
    </row>
    <row r="95" ht="12.75">
      <c r="E95" s="26"/>
    </row>
    <row r="96" ht="12.75">
      <c r="E96" s="26"/>
    </row>
    <row r="97" ht="12.75">
      <c r="E97" s="26"/>
    </row>
    <row r="98" ht="12.75">
      <c r="E98" s="26"/>
    </row>
    <row r="99" ht="12.75">
      <c r="E99" s="26" t="s">
        <v>49</v>
      </c>
    </row>
    <row r="100" ht="12.75">
      <c r="E100" s="26"/>
    </row>
    <row r="101" ht="12.75">
      <c r="E101" s="26"/>
    </row>
    <row r="102" ht="12.75">
      <c r="E102" s="26"/>
    </row>
    <row r="103" ht="12.75">
      <c r="E103" s="26"/>
    </row>
    <row r="104" ht="12.75">
      <c r="E104" s="26"/>
    </row>
    <row r="105" ht="12.75">
      <c r="E105" s="26"/>
    </row>
    <row r="106" ht="12.75">
      <c r="E106" s="26"/>
    </row>
    <row r="107" ht="12.75">
      <c r="E107" s="26"/>
    </row>
    <row r="108" ht="12.75">
      <c r="E108" s="26"/>
    </row>
    <row r="109" ht="12.75">
      <c r="E109" s="26"/>
    </row>
    <row r="110" ht="12.75">
      <c r="E110" s="26"/>
    </row>
    <row r="111" ht="12.75">
      <c r="E111" s="26"/>
    </row>
    <row r="112" ht="12.75">
      <c r="E112" s="26"/>
    </row>
    <row r="113" ht="12.75">
      <c r="E113" s="26"/>
    </row>
    <row r="114" ht="12.75">
      <c r="E114" s="26"/>
    </row>
    <row r="115" ht="12.75">
      <c r="E115" s="26"/>
    </row>
    <row r="116" ht="12.75">
      <c r="E116" s="26"/>
    </row>
    <row r="117" ht="12.75">
      <c r="E117" s="26"/>
    </row>
    <row r="118" ht="12.75">
      <c r="E118" s="26"/>
    </row>
    <row r="119" ht="12.75">
      <c r="E119" s="26"/>
    </row>
    <row r="120" ht="12.75">
      <c r="E120" s="26"/>
    </row>
    <row r="121" ht="12.75">
      <c r="E121" s="26"/>
    </row>
    <row r="122" ht="12.75">
      <c r="E122" s="26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