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UAdvanceOperMgt\"/>
    </mc:Choice>
  </mc:AlternateContent>
  <bookViews>
    <workbookView xWindow="240" yWindow="84" windowWidth="20124" windowHeight="8496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L47" i="1"/>
  <c r="G48" i="1"/>
  <c r="L48" i="1"/>
  <c r="G49" i="1"/>
  <c r="L49" i="1"/>
  <c r="G50" i="1"/>
  <c r="L50" i="1"/>
  <c r="G51" i="1"/>
  <c r="L51" i="1"/>
  <c r="G46" i="1"/>
  <c r="L46" i="1"/>
  <c r="K5" i="1"/>
  <c r="K39" i="1"/>
  <c r="M39" i="1"/>
  <c r="G39" i="1"/>
  <c r="L39" i="1"/>
  <c r="K38" i="1"/>
  <c r="M38" i="1"/>
  <c r="G38" i="1"/>
  <c r="L38" i="1"/>
  <c r="K37" i="1"/>
  <c r="M37" i="1"/>
  <c r="G37" i="1"/>
  <c r="L37" i="1"/>
  <c r="K36" i="1"/>
  <c r="M36" i="1"/>
  <c r="G36" i="1"/>
  <c r="K35" i="1"/>
  <c r="M35" i="1"/>
  <c r="G35" i="1"/>
  <c r="L35" i="1"/>
  <c r="K34" i="1"/>
  <c r="M34" i="1"/>
  <c r="G34" i="1"/>
  <c r="K29" i="1"/>
  <c r="M29" i="1"/>
  <c r="G29" i="1"/>
  <c r="L29" i="1"/>
  <c r="K28" i="1"/>
  <c r="M28" i="1"/>
  <c r="G28" i="1"/>
  <c r="L28" i="1"/>
  <c r="K27" i="1"/>
  <c r="M27" i="1"/>
  <c r="G27" i="1"/>
  <c r="L27" i="1"/>
  <c r="K26" i="1"/>
  <c r="M26" i="1"/>
  <c r="G26" i="1"/>
  <c r="L26" i="1"/>
  <c r="K25" i="1"/>
  <c r="M25" i="1"/>
  <c r="G25" i="1"/>
  <c r="L25" i="1"/>
  <c r="K24" i="1"/>
  <c r="M24" i="1"/>
  <c r="G24" i="1"/>
  <c r="L24" i="1"/>
  <c r="K15" i="1"/>
  <c r="G16" i="1"/>
  <c r="G17" i="1"/>
  <c r="G18" i="1"/>
  <c r="G19" i="1"/>
  <c r="G20" i="1"/>
  <c r="G15" i="1"/>
  <c r="L15" i="1"/>
  <c r="G6" i="1"/>
  <c r="G7" i="1"/>
  <c r="G8" i="1"/>
  <c r="G9" i="1"/>
  <c r="G10" i="1"/>
  <c r="G5" i="1"/>
  <c r="L5" i="1"/>
  <c r="L34" i="1"/>
  <c r="L36" i="1"/>
  <c r="K20" i="1"/>
  <c r="K19" i="1"/>
  <c r="L19" i="1"/>
  <c r="K18" i="1"/>
  <c r="K17" i="1"/>
  <c r="L17" i="1"/>
  <c r="K16" i="1"/>
  <c r="K6" i="1"/>
  <c r="M6" i="1"/>
  <c r="K7" i="1"/>
  <c r="M7" i="1"/>
  <c r="K8" i="1"/>
  <c r="L8" i="1"/>
  <c r="K9" i="1"/>
  <c r="K10" i="1"/>
  <c r="M10" i="1"/>
  <c r="M5" i="1"/>
  <c r="M9" i="1"/>
  <c r="L9" i="1"/>
  <c r="L6" i="1"/>
  <c r="L7" i="1"/>
  <c r="L10" i="1"/>
  <c r="M16" i="1"/>
  <c r="L16" i="1"/>
  <c r="M20" i="1"/>
  <c r="L20" i="1"/>
  <c r="M18" i="1"/>
  <c r="L18" i="1"/>
  <c r="M8" i="1"/>
  <c r="M15" i="1"/>
  <c r="M17" i="1"/>
  <c r="M19" i="1"/>
</calcChain>
</file>

<file path=xl/sharedStrings.xml><?xml version="1.0" encoding="utf-8"?>
<sst xmlns="http://schemas.openxmlformats.org/spreadsheetml/2006/main" count="79" uniqueCount="19">
  <si>
    <t>Inventory Item</t>
  </si>
  <si>
    <t>Average Demand (Annual)</t>
  </si>
  <si>
    <t>Sigma (Std. Dev.) of Demand During Lead Time</t>
  </si>
  <si>
    <t>Item Unit Cost</t>
  </si>
  <si>
    <t>F-11001</t>
  </si>
  <si>
    <t>K-12002</t>
  </si>
  <si>
    <t>L-13003</t>
  </si>
  <si>
    <t>N-14004</t>
  </si>
  <si>
    <t>P-21001</t>
  </si>
  <si>
    <t>S-22002</t>
  </si>
  <si>
    <t>safety stock</t>
  </si>
  <si>
    <t>Reorder point</t>
  </si>
  <si>
    <t>Inventory costs due to safety stock</t>
  </si>
  <si>
    <t>z value (from table)- Appendix I Normal curve areas from Text</t>
  </si>
  <si>
    <t xml:space="preserve">service </t>
  </si>
  <si>
    <t>service</t>
  </si>
  <si>
    <t>Average Demand (days)</t>
  </si>
  <si>
    <t>service level</t>
  </si>
  <si>
    <t>Lead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</si>
</sst>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7.7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8" fontId="1" fillId="0" borderId="3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/>
    <xf numFmtId="0" fontId="1" fillId="2" borderId="2" xfId="0" applyFont="1" applyFill="1" applyBorder="1" applyAlignment="1">
      <alignment horizontal="center" vertical="top" wrapText="1"/>
    </xf>
    <xf numFmtId="0" fontId="0" fillId="2" borderId="2" xfId="0" applyFill="1" applyBorder="1"/>
    <xf numFmtId="3" fontId="0" fillId="2" borderId="2" xfId="0" applyNumberFormat="1" applyFill="1" applyBorder="1"/>
    <xf numFmtId="8" fontId="0" fillId="2" borderId="2" xfId="0" applyNumberFormat="1" applyFill="1" applyBorder="1"/>
    <xf numFmtId="9" fontId="0" fillId="0" borderId="0" xfId="0" applyNumberFormat="1"/>
    <xf numFmtId="0" fontId="1" fillId="0" borderId="0" xfId="0" applyFont="1" applyFill="1" applyBorder="1" applyAlignment="1">
      <alignment horizontal="center" vertical="top" wrapText="1"/>
    </xf>
    <xf numFmtId="0" fontId="0" fillId="3" borderId="2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M51"/>
  <sheetViews>
    <sheetView tabSelected="1" workbookViewId="0">
      <selection activeCell="L15" sqref="L15"/>
    </sheetView>
  </sheetViews>
  <sheetFormatPr defaultColWidth="8.77734375" defaultRowHeight="14.4" x14ac:dyDescent="0.3"/>
  <cols>
    <col min="5" max="5" width="13.77734375" customWidth="1"/>
    <col min="13" max="13" width="11.33203125" customWidth="1"/>
  </cols>
  <sheetData>
    <row r="2" spans="5:13" x14ac:dyDescent="0.3">
      <c r="E2" t="s">
        <v>14</v>
      </c>
      <c r="F2" s="11">
        <v>0.5</v>
      </c>
      <c r="G2" s="11"/>
    </row>
    <row r="4" spans="5:13" ht="50.4" x14ac:dyDescent="0.3">
      <c r="E4" s="1" t="s">
        <v>0</v>
      </c>
      <c r="F4" s="1" t="s">
        <v>1</v>
      </c>
      <c r="G4" s="1" t="s">
        <v>16</v>
      </c>
      <c r="H4" s="1" t="s">
        <v>2</v>
      </c>
      <c r="I4" s="3" t="s">
        <v>3</v>
      </c>
      <c r="J4" s="5" t="s">
        <v>13</v>
      </c>
      <c r="K4" s="7" t="s">
        <v>10</v>
      </c>
      <c r="L4" s="7" t="s">
        <v>11</v>
      </c>
      <c r="M4" s="7" t="s">
        <v>12</v>
      </c>
    </row>
    <row r="5" spans="5:13" x14ac:dyDescent="0.3">
      <c r="E5" s="1" t="s">
        <v>4</v>
      </c>
      <c r="F5" s="2">
        <v>15000</v>
      </c>
      <c r="G5" s="2">
        <f>F5/365</f>
        <v>41.095890410958901</v>
      </c>
      <c r="H5" s="1">
        <v>100</v>
      </c>
      <c r="I5" s="4">
        <v>250</v>
      </c>
      <c r="J5" s="6">
        <v>0</v>
      </c>
      <c r="K5" s="8">
        <f>J5*H5</f>
        <v>0</v>
      </c>
      <c r="L5" s="9">
        <f>G5+K5</f>
        <v>41.095890410958901</v>
      </c>
      <c r="M5" s="10">
        <f>K5*I5</f>
        <v>0</v>
      </c>
    </row>
    <row r="6" spans="5:13" x14ac:dyDescent="0.3">
      <c r="E6" s="1" t="s">
        <v>5</v>
      </c>
      <c r="F6" s="2">
        <v>100000</v>
      </c>
      <c r="G6" s="2">
        <f t="shared" ref="G6:G10" si="0">F6/365</f>
        <v>273.97260273972603</v>
      </c>
      <c r="H6" s="1">
        <v>300</v>
      </c>
      <c r="I6" s="4">
        <v>2</v>
      </c>
      <c r="J6" s="6">
        <v>0</v>
      </c>
      <c r="K6" s="8">
        <f t="shared" ref="K6:K10" si="1">J6*H6</f>
        <v>0</v>
      </c>
      <c r="L6" s="9">
        <f t="shared" ref="L6:L10" si="2">G6+K6</f>
        <v>273.97260273972603</v>
      </c>
      <c r="M6" s="10">
        <f t="shared" ref="M6:M10" si="3">K6*I6</f>
        <v>0</v>
      </c>
    </row>
    <row r="7" spans="5:13" x14ac:dyDescent="0.3">
      <c r="E7" s="1" t="s">
        <v>6</v>
      </c>
      <c r="F7" s="2">
        <v>250000</v>
      </c>
      <c r="G7" s="2">
        <f t="shared" si="0"/>
        <v>684.93150684931504</v>
      </c>
      <c r="H7" s="1">
        <v>200</v>
      </c>
      <c r="I7" s="4">
        <v>0.2</v>
      </c>
      <c r="J7" s="6">
        <v>0</v>
      </c>
      <c r="K7" s="8">
        <f t="shared" si="1"/>
        <v>0</v>
      </c>
      <c r="L7" s="9">
        <f t="shared" si="2"/>
        <v>684.93150684931504</v>
      </c>
      <c r="M7" s="10">
        <f t="shared" si="3"/>
        <v>0</v>
      </c>
    </row>
    <row r="8" spans="5:13" x14ac:dyDescent="0.3">
      <c r="E8" s="1" t="s">
        <v>7</v>
      </c>
      <c r="F8" s="2">
        <v>300000</v>
      </c>
      <c r="G8" s="2">
        <f t="shared" si="0"/>
        <v>821.91780821917803</v>
      </c>
      <c r="H8" s="1">
        <v>400</v>
      </c>
      <c r="I8" s="4">
        <v>1</v>
      </c>
      <c r="J8" s="6">
        <v>0</v>
      </c>
      <c r="K8" s="8">
        <f t="shared" si="1"/>
        <v>0</v>
      </c>
      <c r="L8" s="9">
        <f t="shared" si="2"/>
        <v>821.91780821917803</v>
      </c>
      <c r="M8" s="10">
        <f t="shared" si="3"/>
        <v>0</v>
      </c>
    </row>
    <row r="9" spans="5:13" x14ac:dyDescent="0.3">
      <c r="E9" s="1" t="s">
        <v>8</v>
      </c>
      <c r="F9" s="2">
        <v>50000</v>
      </c>
      <c r="G9" s="2">
        <f t="shared" si="0"/>
        <v>136.98630136986301</v>
      </c>
      <c r="H9" s="1">
        <v>60</v>
      </c>
      <c r="I9" s="4">
        <v>125</v>
      </c>
      <c r="J9" s="6">
        <v>0</v>
      </c>
      <c r="K9" s="8">
        <f t="shared" si="1"/>
        <v>0</v>
      </c>
      <c r="L9" s="9">
        <f t="shared" si="2"/>
        <v>136.98630136986301</v>
      </c>
      <c r="M9" s="10">
        <f t="shared" si="3"/>
        <v>0</v>
      </c>
    </row>
    <row r="10" spans="5:13" x14ac:dyDescent="0.3">
      <c r="E10" s="1" t="s">
        <v>9</v>
      </c>
      <c r="F10" s="2">
        <v>80000</v>
      </c>
      <c r="G10" s="2">
        <f t="shared" si="0"/>
        <v>219.17808219178082</v>
      </c>
      <c r="H10" s="1">
        <v>75</v>
      </c>
      <c r="I10" s="4">
        <v>30</v>
      </c>
      <c r="J10" s="6">
        <v>0</v>
      </c>
      <c r="K10" s="8">
        <f t="shared" si="1"/>
        <v>0</v>
      </c>
      <c r="L10" s="9">
        <f t="shared" si="2"/>
        <v>219.17808219178082</v>
      </c>
      <c r="M10" s="10">
        <f t="shared" si="3"/>
        <v>0</v>
      </c>
    </row>
    <row r="12" spans="5:13" x14ac:dyDescent="0.3">
      <c r="E12" s="12" t="s">
        <v>15</v>
      </c>
      <c r="F12" s="11">
        <v>0.8</v>
      </c>
      <c r="G12" s="11"/>
    </row>
    <row r="14" spans="5:13" ht="50.4" x14ac:dyDescent="0.3">
      <c r="E14" s="1" t="s">
        <v>0</v>
      </c>
      <c r="F14" s="1" t="s">
        <v>1</v>
      </c>
      <c r="G14" s="1" t="s">
        <v>16</v>
      </c>
      <c r="H14" s="1" t="s">
        <v>2</v>
      </c>
      <c r="I14" s="3" t="s">
        <v>3</v>
      </c>
      <c r="J14" s="5" t="s">
        <v>13</v>
      </c>
      <c r="K14" s="7" t="s">
        <v>10</v>
      </c>
      <c r="L14" s="7" t="s">
        <v>11</v>
      </c>
      <c r="M14" s="7" t="s">
        <v>12</v>
      </c>
    </row>
    <row r="15" spans="5:13" x14ac:dyDescent="0.3">
      <c r="E15" s="1" t="s">
        <v>4</v>
      </c>
      <c r="F15" s="2">
        <v>15000</v>
      </c>
      <c r="G15" s="2">
        <f>F15/365</f>
        <v>41.095890410958901</v>
      </c>
      <c r="H15" s="1">
        <v>100</v>
      </c>
      <c r="I15" s="4">
        <v>250</v>
      </c>
      <c r="J15" s="6">
        <v>0.85</v>
      </c>
      <c r="K15" s="8">
        <f>J15*H15</f>
        <v>85</v>
      </c>
      <c r="L15" s="9">
        <f>G15+K15</f>
        <v>126.0958904109589</v>
      </c>
      <c r="M15" s="10">
        <f>K15*I15</f>
        <v>21250</v>
      </c>
    </row>
    <row r="16" spans="5:13" x14ac:dyDescent="0.3">
      <c r="E16" s="1" t="s">
        <v>5</v>
      </c>
      <c r="F16" s="2">
        <v>100000</v>
      </c>
      <c r="G16" s="2">
        <f t="shared" ref="G16:G20" si="4">F16/365</f>
        <v>273.97260273972603</v>
      </c>
      <c r="H16" s="1">
        <v>300</v>
      </c>
      <c r="I16" s="4">
        <v>2</v>
      </c>
      <c r="J16" s="13"/>
      <c r="K16" s="8">
        <f t="shared" ref="K16:K20" si="5">J16*H16</f>
        <v>0</v>
      </c>
      <c r="L16" s="9">
        <f t="shared" ref="L16:L20" si="6">G16+K16</f>
        <v>273.97260273972603</v>
      </c>
      <c r="M16" s="10">
        <f t="shared" ref="M16:M20" si="7">K16*I16</f>
        <v>0</v>
      </c>
    </row>
    <row r="17" spans="5:13" x14ac:dyDescent="0.3">
      <c r="E17" s="1" t="s">
        <v>6</v>
      </c>
      <c r="F17" s="2">
        <v>250000</v>
      </c>
      <c r="G17" s="2">
        <f t="shared" si="4"/>
        <v>684.93150684931504</v>
      </c>
      <c r="H17" s="1">
        <v>200</v>
      </c>
      <c r="I17" s="4">
        <v>0.2</v>
      </c>
      <c r="J17" s="13"/>
      <c r="K17" s="8">
        <f t="shared" si="5"/>
        <v>0</v>
      </c>
      <c r="L17" s="9">
        <f t="shared" si="6"/>
        <v>684.93150684931504</v>
      </c>
      <c r="M17" s="10">
        <f t="shared" si="7"/>
        <v>0</v>
      </c>
    </row>
    <row r="18" spans="5:13" x14ac:dyDescent="0.3">
      <c r="E18" s="1" t="s">
        <v>7</v>
      </c>
      <c r="F18" s="2">
        <v>300000</v>
      </c>
      <c r="G18" s="2">
        <f t="shared" si="4"/>
        <v>821.91780821917803</v>
      </c>
      <c r="H18" s="1">
        <v>400</v>
      </c>
      <c r="I18" s="4">
        <v>1</v>
      </c>
      <c r="J18" s="13"/>
      <c r="K18" s="8">
        <f t="shared" si="5"/>
        <v>0</v>
      </c>
      <c r="L18" s="9">
        <f t="shared" si="6"/>
        <v>821.91780821917803</v>
      </c>
      <c r="M18" s="10">
        <f t="shared" si="7"/>
        <v>0</v>
      </c>
    </row>
    <row r="19" spans="5:13" x14ac:dyDescent="0.3">
      <c r="E19" s="1" t="s">
        <v>8</v>
      </c>
      <c r="F19" s="2">
        <v>50000</v>
      </c>
      <c r="G19" s="2">
        <f t="shared" si="4"/>
        <v>136.98630136986301</v>
      </c>
      <c r="H19" s="1">
        <v>60</v>
      </c>
      <c r="I19" s="4">
        <v>125</v>
      </c>
      <c r="J19" s="13"/>
      <c r="K19" s="8">
        <f t="shared" si="5"/>
        <v>0</v>
      </c>
      <c r="L19" s="9">
        <f t="shared" si="6"/>
        <v>136.98630136986301</v>
      </c>
      <c r="M19" s="10">
        <f t="shared" si="7"/>
        <v>0</v>
      </c>
    </row>
    <row r="20" spans="5:13" x14ac:dyDescent="0.3">
      <c r="E20" s="1" t="s">
        <v>9</v>
      </c>
      <c r="F20" s="2">
        <v>80000</v>
      </c>
      <c r="G20" s="2">
        <f t="shared" si="4"/>
        <v>219.17808219178082</v>
      </c>
      <c r="H20" s="1">
        <v>75</v>
      </c>
      <c r="I20" s="4">
        <v>30</v>
      </c>
      <c r="J20" s="13"/>
      <c r="K20" s="8">
        <f t="shared" si="5"/>
        <v>0</v>
      </c>
      <c r="L20" s="9">
        <f t="shared" si="6"/>
        <v>219.17808219178082</v>
      </c>
      <c r="M20" s="10">
        <f t="shared" si="7"/>
        <v>0</v>
      </c>
    </row>
    <row r="22" spans="5:13" x14ac:dyDescent="0.3">
      <c r="E22" s="12" t="s">
        <v>17</v>
      </c>
      <c r="F22" s="11">
        <v>0.9</v>
      </c>
    </row>
    <row r="23" spans="5:13" ht="50.4" x14ac:dyDescent="0.3">
      <c r="E23" s="1" t="s">
        <v>0</v>
      </c>
      <c r="F23" s="1" t="s">
        <v>1</v>
      </c>
      <c r="G23" s="1" t="s">
        <v>16</v>
      </c>
      <c r="H23" s="1" t="s">
        <v>2</v>
      </c>
      <c r="I23" s="3" t="s">
        <v>3</v>
      </c>
      <c r="J23" s="5" t="s">
        <v>13</v>
      </c>
      <c r="K23" s="7" t="s">
        <v>10</v>
      </c>
      <c r="L23" s="7" t="s">
        <v>11</v>
      </c>
      <c r="M23" s="7" t="s">
        <v>12</v>
      </c>
    </row>
    <row r="24" spans="5:13" x14ac:dyDescent="0.3">
      <c r="E24" s="1" t="s">
        <v>4</v>
      </c>
      <c r="F24" s="2">
        <v>15000</v>
      </c>
      <c r="G24" s="2">
        <f>F24/365</f>
        <v>41.095890410958901</v>
      </c>
      <c r="H24" s="1">
        <v>100</v>
      </c>
      <c r="I24" s="4">
        <v>250</v>
      </c>
      <c r="J24" s="13"/>
      <c r="K24" s="8">
        <f>J24*H24</f>
        <v>0</v>
      </c>
      <c r="L24" s="9">
        <f>G24+K24</f>
        <v>41.095890410958901</v>
      </c>
      <c r="M24" s="10">
        <f>K24*I24</f>
        <v>0</v>
      </c>
    </row>
    <row r="25" spans="5:13" x14ac:dyDescent="0.3">
      <c r="E25" s="1" t="s">
        <v>5</v>
      </c>
      <c r="F25" s="2">
        <v>100000</v>
      </c>
      <c r="G25" s="2">
        <f t="shared" ref="G25:G29" si="8">F25/365</f>
        <v>273.97260273972603</v>
      </c>
      <c r="H25" s="1">
        <v>300</v>
      </c>
      <c r="I25" s="4">
        <v>2</v>
      </c>
      <c r="J25" s="13"/>
      <c r="K25" s="8">
        <f t="shared" ref="K25:K29" si="9">J25*H25</f>
        <v>0</v>
      </c>
      <c r="L25" s="9">
        <f t="shared" ref="L25:L29" si="10">G25+K25</f>
        <v>273.97260273972603</v>
      </c>
      <c r="M25" s="10">
        <f t="shared" ref="M25:M29" si="11">K25*I25</f>
        <v>0</v>
      </c>
    </row>
    <row r="26" spans="5:13" x14ac:dyDescent="0.3">
      <c r="E26" s="1" t="s">
        <v>6</v>
      </c>
      <c r="F26" s="2">
        <v>250000</v>
      </c>
      <c r="G26" s="2">
        <f t="shared" si="8"/>
        <v>684.93150684931504</v>
      </c>
      <c r="H26" s="1">
        <v>200</v>
      </c>
      <c r="I26" s="4">
        <v>0.2</v>
      </c>
      <c r="J26" s="13"/>
      <c r="K26" s="8">
        <f t="shared" si="9"/>
        <v>0</v>
      </c>
      <c r="L26" s="9">
        <f t="shared" si="10"/>
        <v>684.93150684931504</v>
      </c>
      <c r="M26" s="10">
        <f t="shared" si="11"/>
        <v>0</v>
      </c>
    </row>
    <row r="27" spans="5:13" x14ac:dyDescent="0.3">
      <c r="E27" s="1" t="s">
        <v>7</v>
      </c>
      <c r="F27" s="2">
        <v>300000</v>
      </c>
      <c r="G27" s="2">
        <f t="shared" si="8"/>
        <v>821.91780821917803</v>
      </c>
      <c r="H27" s="1">
        <v>400</v>
      </c>
      <c r="I27" s="4">
        <v>1</v>
      </c>
      <c r="J27" s="13"/>
      <c r="K27" s="8">
        <f t="shared" si="9"/>
        <v>0</v>
      </c>
      <c r="L27" s="9">
        <f t="shared" si="10"/>
        <v>821.91780821917803</v>
      </c>
      <c r="M27" s="10">
        <f t="shared" si="11"/>
        <v>0</v>
      </c>
    </row>
    <row r="28" spans="5:13" x14ac:dyDescent="0.3">
      <c r="E28" s="1" t="s">
        <v>8</v>
      </c>
      <c r="F28" s="2">
        <v>50000</v>
      </c>
      <c r="G28" s="2">
        <f t="shared" si="8"/>
        <v>136.98630136986301</v>
      </c>
      <c r="H28" s="1">
        <v>60</v>
      </c>
      <c r="I28" s="4">
        <v>125</v>
      </c>
      <c r="J28" s="13"/>
      <c r="K28" s="8">
        <f t="shared" si="9"/>
        <v>0</v>
      </c>
      <c r="L28" s="9">
        <f t="shared" si="10"/>
        <v>136.98630136986301</v>
      </c>
      <c r="M28" s="10">
        <f t="shared" si="11"/>
        <v>0</v>
      </c>
    </row>
    <row r="29" spans="5:13" x14ac:dyDescent="0.3">
      <c r="E29" s="1" t="s">
        <v>9</v>
      </c>
      <c r="F29" s="2">
        <v>80000</v>
      </c>
      <c r="G29" s="2">
        <f t="shared" si="8"/>
        <v>219.17808219178082</v>
      </c>
      <c r="H29" s="1">
        <v>75</v>
      </c>
      <c r="I29" s="4">
        <v>30</v>
      </c>
      <c r="J29" s="13"/>
      <c r="K29" s="8">
        <f t="shared" si="9"/>
        <v>0</v>
      </c>
      <c r="L29" s="9">
        <f t="shared" si="10"/>
        <v>219.17808219178082</v>
      </c>
      <c r="M29" s="10">
        <f t="shared" si="11"/>
        <v>0</v>
      </c>
    </row>
    <row r="32" spans="5:13" x14ac:dyDescent="0.3">
      <c r="E32" s="12" t="s">
        <v>17</v>
      </c>
      <c r="F32" s="11">
        <v>0.95</v>
      </c>
    </row>
    <row r="33" spans="5:13" ht="50.4" x14ac:dyDescent="0.3">
      <c r="E33" s="1" t="s">
        <v>0</v>
      </c>
      <c r="F33" s="1" t="s">
        <v>1</v>
      </c>
      <c r="G33" s="1" t="s">
        <v>16</v>
      </c>
      <c r="H33" s="1" t="s">
        <v>2</v>
      </c>
      <c r="I33" s="3" t="s">
        <v>3</v>
      </c>
      <c r="J33" s="5" t="s">
        <v>13</v>
      </c>
      <c r="K33" s="7" t="s">
        <v>10</v>
      </c>
      <c r="L33" s="7" t="s">
        <v>11</v>
      </c>
      <c r="M33" s="7" t="s">
        <v>12</v>
      </c>
    </row>
    <row r="34" spans="5:13" x14ac:dyDescent="0.3">
      <c r="E34" s="1" t="s">
        <v>4</v>
      </c>
      <c r="F34" s="2">
        <v>15000</v>
      </c>
      <c r="G34" s="2">
        <f>F34/365</f>
        <v>41.095890410958901</v>
      </c>
      <c r="H34" s="1">
        <v>100</v>
      </c>
      <c r="I34" s="4">
        <v>250</v>
      </c>
      <c r="J34" s="13"/>
      <c r="K34" s="8">
        <f>J34*H34</f>
        <v>0</v>
      </c>
      <c r="L34" s="9">
        <f>G34+K34</f>
        <v>41.095890410958901</v>
      </c>
      <c r="M34" s="10">
        <f>K34*I34</f>
        <v>0</v>
      </c>
    </row>
    <row r="35" spans="5:13" x14ac:dyDescent="0.3">
      <c r="E35" s="1" t="s">
        <v>5</v>
      </c>
      <c r="F35" s="2">
        <v>100000</v>
      </c>
      <c r="G35" s="2">
        <f t="shared" ref="G35:G39" si="12">F35/365</f>
        <v>273.97260273972603</v>
      </c>
      <c r="H35" s="1">
        <v>300</v>
      </c>
      <c r="I35" s="4">
        <v>2</v>
      </c>
      <c r="J35" s="13"/>
      <c r="K35" s="8">
        <f t="shared" ref="K35:K39" si="13">J35*H35</f>
        <v>0</v>
      </c>
      <c r="L35" s="9">
        <f t="shared" ref="L35:L39" si="14">G35+K35</f>
        <v>273.97260273972603</v>
      </c>
      <c r="M35" s="10">
        <f t="shared" ref="M35:M39" si="15">K35*I35</f>
        <v>0</v>
      </c>
    </row>
    <row r="36" spans="5:13" x14ac:dyDescent="0.3">
      <c r="E36" s="1" t="s">
        <v>6</v>
      </c>
      <c r="F36" s="2">
        <v>250000</v>
      </c>
      <c r="G36" s="2">
        <f t="shared" si="12"/>
        <v>684.93150684931504</v>
      </c>
      <c r="H36" s="1">
        <v>200</v>
      </c>
      <c r="I36" s="4">
        <v>0.2</v>
      </c>
      <c r="J36" s="13"/>
      <c r="K36" s="8">
        <f t="shared" si="13"/>
        <v>0</v>
      </c>
      <c r="L36" s="9">
        <f t="shared" si="14"/>
        <v>684.93150684931504</v>
      </c>
      <c r="M36" s="10">
        <f t="shared" si="15"/>
        <v>0</v>
      </c>
    </row>
    <row r="37" spans="5:13" x14ac:dyDescent="0.3">
      <c r="E37" s="1" t="s">
        <v>7</v>
      </c>
      <c r="F37" s="2">
        <v>300000</v>
      </c>
      <c r="G37" s="2">
        <f t="shared" si="12"/>
        <v>821.91780821917803</v>
      </c>
      <c r="H37" s="1">
        <v>400</v>
      </c>
      <c r="I37" s="4">
        <v>1</v>
      </c>
      <c r="J37" s="13"/>
      <c r="K37" s="8">
        <f t="shared" si="13"/>
        <v>0</v>
      </c>
      <c r="L37" s="9">
        <f t="shared" si="14"/>
        <v>821.91780821917803</v>
      </c>
      <c r="M37" s="10">
        <f t="shared" si="15"/>
        <v>0</v>
      </c>
    </row>
    <row r="38" spans="5:13" x14ac:dyDescent="0.3">
      <c r="E38" s="1" t="s">
        <v>8</v>
      </c>
      <c r="F38" s="2">
        <v>50000</v>
      </c>
      <c r="G38" s="2">
        <f t="shared" si="12"/>
        <v>136.98630136986301</v>
      </c>
      <c r="H38" s="1">
        <v>60</v>
      </c>
      <c r="I38" s="4">
        <v>125</v>
      </c>
      <c r="J38" s="13"/>
      <c r="K38" s="8">
        <f t="shared" si="13"/>
        <v>0</v>
      </c>
      <c r="L38" s="9">
        <f t="shared" si="14"/>
        <v>136.98630136986301</v>
      </c>
      <c r="M38" s="10">
        <f t="shared" si="15"/>
        <v>0</v>
      </c>
    </row>
    <row r="39" spans="5:13" x14ac:dyDescent="0.3">
      <c r="E39" s="1" t="s">
        <v>9</v>
      </c>
      <c r="F39" s="2">
        <v>80000</v>
      </c>
      <c r="G39" s="2">
        <f t="shared" si="12"/>
        <v>219.17808219178082</v>
      </c>
      <c r="H39" s="1">
        <v>75</v>
      </c>
      <c r="I39" s="4">
        <v>30</v>
      </c>
      <c r="J39" s="13"/>
      <c r="K39" s="8">
        <f t="shared" si="13"/>
        <v>0</v>
      </c>
      <c r="L39" s="9">
        <f t="shared" si="14"/>
        <v>219.17808219178082</v>
      </c>
      <c r="M39" s="10">
        <f t="shared" si="15"/>
        <v>0</v>
      </c>
    </row>
    <row r="44" spans="5:13" x14ac:dyDescent="0.3">
      <c r="E44" s="12" t="s">
        <v>17</v>
      </c>
      <c r="F44" s="11">
        <v>0.9</v>
      </c>
      <c r="G44" s="14"/>
    </row>
    <row r="45" spans="5:13" ht="50.4" x14ac:dyDescent="0.3">
      <c r="E45" s="1" t="s">
        <v>0</v>
      </c>
      <c r="F45" s="1" t="s">
        <v>1</v>
      </c>
      <c r="G45" s="1" t="s">
        <v>16</v>
      </c>
      <c r="H45" s="1" t="s">
        <v>2</v>
      </c>
      <c r="I45" s="3" t="s">
        <v>3</v>
      </c>
      <c r="J45" s="5" t="s">
        <v>13</v>
      </c>
      <c r="K45" s="7" t="s">
        <v>18</v>
      </c>
      <c r="L45" s="7" t="s">
        <v>11</v>
      </c>
    </row>
    <row r="46" spans="5:13" x14ac:dyDescent="0.3">
      <c r="E46" s="1" t="s">
        <v>4</v>
      </c>
      <c r="F46" s="2">
        <v>15000</v>
      </c>
      <c r="G46" s="2">
        <f>F46/365</f>
        <v>41.095890410958901</v>
      </c>
      <c r="H46" s="1">
        <v>100</v>
      </c>
      <c r="I46" s="4">
        <v>250</v>
      </c>
      <c r="J46" s="13"/>
      <c r="K46" s="8">
        <v>60</v>
      </c>
      <c r="L46" s="9">
        <f>G46*K46+J46*H46*SQRT(K46)</f>
        <v>2465.7534246575342</v>
      </c>
    </row>
    <row r="47" spans="5:13" x14ac:dyDescent="0.3">
      <c r="E47" s="1" t="s">
        <v>5</v>
      </c>
      <c r="F47" s="2">
        <v>100000</v>
      </c>
      <c r="G47" s="2">
        <f t="shared" ref="G47:G51" si="16">F47/365</f>
        <v>273.97260273972603</v>
      </c>
      <c r="H47" s="1">
        <v>300</v>
      </c>
      <c r="I47" s="4">
        <v>2</v>
      </c>
      <c r="J47" s="13"/>
      <c r="K47" s="8">
        <v>60</v>
      </c>
      <c r="L47" s="9">
        <f t="shared" ref="L47:L51" si="17">G47*K47+J47*H47*SQRT(K47)</f>
        <v>16438.35616438356</v>
      </c>
    </row>
    <row r="48" spans="5:13" x14ac:dyDescent="0.3">
      <c r="E48" s="1" t="s">
        <v>6</v>
      </c>
      <c r="F48" s="2">
        <v>250000</v>
      </c>
      <c r="G48" s="2">
        <f t="shared" si="16"/>
        <v>684.93150684931504</v>
      </c>
      <c r="H48" s="1">
        <v>200</v>
      </c>
      <c r="I48" s="4">
        <v>0.2</v>
      </c>
      <c r="J48" s="13"/>
      <c r="K48" s="8">
        <v>60</v>
      </c>
      <c r="L48" s="9">
        <f t="shared" si="17"/>
        <v>41095.890410958906</v>
      </c>
    </row>
    <row r="49" spans="5:12" x14ac:dyDescent="0.3">
      <c r="E49" s="1" t="s">
        <v>7</v>
      </c>
      <c r="F49" s="2">
        <v>300000</v>
      </c>
      <c r="G49" s="2">
        <f t="shared" si="16"/>
        <v>821.91780821917803</v>
      </c>
      <c r="H49" s="1">
        <v>400</v>
      </c>
      <c r="I49" s="4">
        <v>1</v>
      </c>
      <c r="J49" s="13"/>
      <c r="K49" s="8">
        <v>60</v>
      </c>
      <c r="L49" s="9">
        <f t="shared" si="17"/>
        <v>49315.068493150684</v>
      </c>
    </row>
    <row r="50" spans="5:12" x14ac:dyDescent="0.3">
      <c r="E50" s="1" t="s">
        <v>8</v>
      </c>
      <c r="F50" s="2">
        <v>50000</v>
      </c>
      <c r="G50" s="2">
        <f t="shared" si="16"/>
        <v>136.98630136986301</v>
      </c>
      <c r="H50" s="1">
        <v>60</v>
      </c>
      <c r="I50" s="4">
        <v>125</v>
      </c>
      <c r="J50" s="13"/>
      <c r="K50" s="8">
        <v>60</v>
      </c>
      <c r="L50" s="9">
        <f t="shared" si="17"/>
        <v>8219.17808219178</v>
      </c>
    </row>
    <row r="51" spans="5:12" x14ac:dyDescent="0.3">
      <c r="E51" s="1" t="s">
        <v>9</v>
      </c>
      <c r="F51" s="2">
        <v>80000</v>
      </c>
      <c r="G51" s="2">
        <f t="shared" si="16"/>
        <v>219.17808219178082</v>
      </c>
      <c r="H51" s="1">
        <v>75</v>
      </c>
      <c r="I51" s="4">
        <v>30</v>
      </c>
      <c r="J51" s="13"/>
      <c r="K51" s="8">
        <v>60</v>
      </c>
      <c r="L51" s="9">
        <f t="shared" si="17"/>
        <v>13150.684931506848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