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1785" yWindow="1095" windowWidth="24480" windowHeight="16140" tabRatio="842"/>
  </bookViews>
  <sheets>
    <sheet name="Financial Statements" sheetId="8" r:id="rId1"/>
    <sheet name="Q1-Cost of Capital" sheetId="5" r:id="rId2"/>
    <sheet name="Q2-Equity Valuation" sheetId="6" r:id="rId3"/>
    <sheet name="Q3-Debt Capacity" sheetId="3" r:id="rId4"/>
    <sheet name="Q4-Justified Recommendation" sheetId="9" r:id="rId5"/>
  </sheets>
  <definedNames>
    <definedName name="ANNFV" localSheetId="3">#REF!</definedName>
    <definedName name="ANNFV">#REF!</definedName>
    <definedName name="ANNPV" localSheetId="3">#REF!</definedName>
    <definedName name="ANNPV">#REF!</definedName>
    <definedName name="AUTOMATE" localSheetId="3">#REF!</definedName>
    <definedName name="AUTOMATE">#REF!</definedName>
    <definedName name="FVLUMP">#N/A</definedName>
    <definedName name="PVLUMP">#N/A</definedName>
    <definedName name="xxx" localSheetId="3">#REF!</definedName>
    <definedName name="xxx">#REF!</definedName>
    <definedName name="xxxxxx" localSheetId="3">#REF!</definedName>
    <definedName name="xxxxxx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6" l="1"/>
  <c r="E5" i="6"/>
  <c r="D5" i="6"/>
  <c r="C5" i="6"/>
  <c r="D4" i="8"/>
  <c r="B5" i="8"/>
  <c r="C5" i="8"/>
  <c r="D5" i="8"/>
  <c r="D7" i="8"/>
  <c r="D8" i="8"/>
  <c r="B9" i="8"/>
  <c r="C9" i="8"/>
  <c r="D9" i="8"/>
  <c r="D10" i="8"/>
  <c r="B11" i="8"/>
  <c r="C11" i="8"/>
  <c r="D11" i="8"/>
  <c r="D14" i="8"/>
  <c r="D15" i="8"/>
  <c r="D16" i="8"/>
  <c r="B17" i="8"/>
  <c r="C17" i="8"/>
  <c r="D17" i="8"/>
  <c r="D19" i="8"/>
  <c r="D20" i="8"/>
  <c r="B21" i="8"/>
  <c r="C21" i="8"/>
  <c r="D21" i="8"/>
  <c r="D25" i="8"/>
  <c r="D26" i="8"/>
  <c r="D27" i="8"/>
  <c r="B28" i="8"/>
  <c r="C28" i="8"/>
  <c r="D28" i="8"/>
  <c r="D31" i="8"/>
  <c r="B32" i="8"/>
  <c r="C32" i="8"/>
  <c r="D32" i="8"/>
  <c r="D35" i="8"/>
  <c r="B37" i="8"/>
  <c r="C37" i="8"/>
  <c r="D37" i="8"/>
  <c r="D3" i="8"/>
  <c r="B57" i="6"/>
  <c r="G42" i="6"/>
  <c r="C57" i="6"/>
  <c r="D57" i="6"/>
  <c r="E57" i="6"/>
  <c r="B56" i="6"/>
  <c r="G41" i="6"/>
  <c r="C56" i="6"/>
  <c r="D56" i="6"/>
  <c r="E56" i="6"/>
  <c r="B55" i="6"/>
  <c r="G40" i="6"/>
  <c r="C55" i="6"/>
  <c r="D55" i="6"/>
  <c r="E55" i="6"/>
  <c r="B54" i="6"/>
  <c r="G39" i="6"/>
  <c r="C54" i="6"/>
  <c r="D54" i="6"/>
  <c r="E54" i="6"/>
  <c r="C18" i="6"/>
  <c r="C19" i="6"/>
  <c r="C20" i="6"/>
  <c r="C21" i="6"/>
  <c r="C22" i="6"/>
  <c r="C23" i="6"/>
  <c r="C25" i="6"/>
  <c r="D18" i="6"/>
  <c r="D19" i="6"/>
  <c r="D20" i="6"/>
  <c r="D21" i="6"/>
  <c r="D22" i="6"/>
  <c r="D23" i="6"/>
  <c r="D25" i="6"/>
  <c r="E18" i="6"/>
  <c r="E19" i="6"/>
  <c r="E20" i="6"/>
  <c r="E21" i="6"/>
  <c r="E22" i="6"/>
  <c r="E23" i="6"/>
  <c r="E25" i="6"/>
  <c r="F18" i="6"/>
  <c r="F19" i="6"/>
  <c r="F20" i="6"/>
  <c r="F21" i="6"/>
  <c r="F22" i="6"/>
  <c r="F23" i="6"/>
  <c r="F25" i="6"/>
  <c r="G18" i="6"/>
  <c r="G19" i="6"/>
  <c r="G20" i="6"/>
  <c r="G21" i="6"/>
  <c r="G22" i="6"/>
  <c r="G23" i="6"/>
  <c r="G24" i="6"/>
  <c r="G25" i="6"/>
  <c r="B27" i="6"/>
  <c r="B28" i="6"/>
  <c r="B29" i="6"/>
  <c r="B30" i="6"/>
  <c r="B31" i="6"/>
  <c r="B33" i="6"/>
  <c r="B32" i="6"/>
  <c r="B17" i="6"/>
  <c r="C17" i="6"/>
  <c r="D17" i="6"/>
  <c r="E17" i="6"/>
  <c r="F17" i="6"/>
  <c r="G17" i="6"/>
  <c r="B16" i="6"/>
  <c r="C16" i="6"/>
  <c r="D16" i="6"/>
  <c r="E16" i="6"/>
  <c r="F16" i="6"/>
  <c r="G16" i="6"/>
  <c r="C4" i="6"/>
  <c r="D4" i="6"/>
  <c r="E4" i="6"/>
  <c r="F4" i="6"/>
  <c r="G4" i="6"/>
  <c r="C3" i="6"/>
  <c r="D3" i="6"/>
  <c r="E3" i="6"/>
  <c r="F3" i="6"/>
  <c r="G3" i="6"/>
  <c r="B7" i="5"/>
  <c r="B14" i="5"/>
  <c r="B15" i="5"/>
  <c r="B17" i="5"/>
  <c r="B52" i="3"/>
  <c r="B51" i="3"/>
  <c r="B22" i="3"/>
  <c r="D22" i="3"/>
  <c r="D23" i="3"/>
  <c r="C50" i="3"/>
  <c r="C52" i="3"/>
  <c r="C51" i="3"/>
  <c r="B50" i="3"/>
  <c r="B54" i="3"/>
  <c r="C54" i="3"/>
  <c r="D64" i="3"/>
  <c r="D66" i="3"/>
  <c r="C67" i="3"/>
  <c r="D67" i="3"/>
  <c r="D68" i="3"/>
  <c r="B69" i="3"/>
  <c r="C69" i="3"/>
  <c r="D69" i="3"/>
  <c r="D70" i="3"/>
  <c r="C64" i="3"/>
  <c r="C66" i="3"/>
  <c r="C68" i="3"/>
  <c r="C70" i="3"/>
  <c r="B64" i="3"/>
  <c r="B66" i="3"/>
  <c r="B67" i="3"/>
  <c r="B68" i="3"/>
  <c r="B70" i="3"/>
  <c r="C55" i="3"/>
  <c r="C56" i="3"/>
  <c r="C57" i="3"/>
  <c r="C58" i="3"/>
  <c r="C59" i="3"/>
  <c r="B55" i="3"/>
  <c r="B56" i="3"/>
  <c r="B57" i="3"/>
  <c r="B58" i="3"/>
  <c r="B59" i="3"/>
  <c r="B16" i="3"/>
  <c r="D16" i="3"/>
  <c r="B17" i="3"/>
  <c r="D17" i="3"/>
  <c r="D19" i="3"/>
  <c r="D20" i="3"/>
  <c r="D21" i="3"/>
  <c r="D24" i="3"/>
  <c r="D45" i="3"/>
  <c r="C16" i="3"/>
  <c r="E16" i="3"/>
  <c r="E17" i="3"/>
  <c r="E19" i="3"/>
  <c r="E20" i="3"/>
  <c r="E21" i="3"/>
  <c r="E22" i="3"/>
  <c r="E23" i="3"/>
  <c r="E24" i="3"/>
  <c r="C45" i="3"/>
  <c r="B18" i="3"/>
  <c r="B19" i="3"/>
  <c r="B20" i="3"/>
  <c r="B21" i="3"/>
  <c r="B24" i="3"/>
  <c r="D44" i="3"/>
  <c r="C17" i="3"/>
  <c r="C18" i="3"/>
  <c r="C19" i="3"/>
  <c r="C20" i="3"/>
  <c r="C21" i="3"/>
  <c r="C22" i="3"/>
  <c r="C24" i="3"/>
  <c r="C44" i="3"/>
  <c r="D43" i="3"/>
  <c r="C43" i="3"/>
  <c r="E25" i="3"/>
  <c r="D25" i="3"/>
  <c r="C25" i="3"/>
  <c r="B25" i="3"/>
</calcChain>
</file>

<file path=xl/sharedStrings.xml><?xml version="1.0" encoding="utf-8"?>
<sst xmlns="http://schemas.openxmlformats.org/spreadsheetml/2006/main" count="315" uniqueCount="249">
  <si>
    <t xml:space="preserve"> </t>
  </si>
  <si>
    <t>Profit before tax</t>
  </si>
  <si>
    <t>Income tax</t>
  </si>
  <si>
    <t>FINANCING (DEBT-EQUITY) DECISION</t>
  </si>
  <si>
    <t>Inputs:</t>
  </si>
  <si>
    <t>External Financing Needed</t>
  </si>
  <si>
    <t>from forecast</t>
    <phoneticPr fontId="0" type="noConversion"/>
  </si>
  <si>
    <t xml:space="preserve">Existing Common Shares </t>
  </si>
  <si>
    <t>from company info</t>
    <phoneticPr fontId="0" type="noConversion"/>
  </si>
  <si>
    <t xml:space="preserve">Existing Long-Term Debt </t>
  </si>
  <si>
    <t>from most recent historical balance sheet</t>
  </si>
  <si>
    <t>Interest Rate on Existing Debt</t>
  </si>
  <si>
    <t xml:space="preserve">Interest Rate on New Debt </t>
  </si>
  <si>
    <t>given</t>
    <phoneticPr fontId="0" type="noConversion"/>
  </si>
  <si>
    <t>Boom EBIT</t>
  </si>
  <si>
    <t>arbitrarily above optimistic forecast</t>
  </si>
  <si>
    <t>Bust EBIT</t>
  </si>
  <si>
    <t>arbitrarily below pessimistic forecast</t>
  </si>
  <si>
    <t>Income Tax Rate</t>
  </si>
  <si>
    <t>from income statement</t>
    <phoneticPr fontId="0" type="noConversion"/>
  </si>
  <si>
    <t>Share Price</t>
  </si>
  <si>
    <t>from market info</t>
    <phoneticPr fontId="0" type="noConversion"/>
  </si>
  <si>
    <t xml:space="preserve">Equity </t>
  </si>
  <si>
    <t>Results:</t>
  </si>
  <si>
    <t xml:space="preserve">   IF DEBT IS USED</t>
  </si>
  <si>
    <t xml:space="preserve">  IF EQUITY IS USED</t>
  </si>
  <si>
    <t>BOOM</t>
  </si>
  <si>
    <t>BUST</t>
  </si>
  <si>
    <t>EBIT</t>
  </si>
  <si>
    <t>Interest expense - old</t>
  </si>
  <si>
    <t>Interest expense - new</t>
  </si>
  <si>
    <t>Net profit</t>
  </si>
  <si>
    <t>Shares</t>
  </si>
  <si>
    <t>Shares - new</t>
  </si>
  <si>
    <t>Earnings per share</t>
  </si>
  <si>
    <t>Coverage ratio</t>
  </si>
  <si>
    <t>debt EPS</t>
  </si>
  <si>
    <t>equity EPS</t>
  </si>
  <si>
    <t>Indifference point calculation:</t>
  </si>
  <si>
    <t>Debt</t>
  </si>
  <si>
    <t>Equity</t>
  </si>
  <si>
    <t>Common shares</t>
  </si>
  <si>
    <t>Income tax rate</t>
  </si>
  <si>
    <t>Interest expense</t>
  </si>
  <si>
    <t>Indifference EBIT</t>
  </si>
  <si>
    <t>EBT</t>
  </si>
  <si>
    <t>EAT</t>
  </si>
  <si>
    <t>EPS</t>
  </si>
  <si>
    <t>Indifference EPS</t>
  </si>
  <si>
    <t>Debt capacity calculation:</t>
  </si>
  <si>
    <t>Bust</t>
  </si>
  <si>
    <t>Boom</t>
  </si>
  <si>
    <t>Indiff.</t>
  </si>
  <si>
    <t>Interest coverage ratio per rating</t>
  </si>
  <si>
    <t xml:space="preserve">BBB rating chosen </t>
  </si>
  <si>
    <t>AVAILABLE FOR INTEREST</t>
  </si>
  <si>
    <t>Interest rate</t>
  </si>
  <si>
    <t>Credit rating</t>
  </si>
  <si>
    <t>AAA</t>
  </si>
  <si>
    <t>AA</t>
  </si>
  <si>
    <t>A</t>
  </si>
  <si>
    <t>BBB</t>
  </si>
  <si>
    <t>BB</t>
  </si>
  <si>
    <t>B</t>
  </si>
  <si>
    <t>CCC</t>
  </si>
  <si>
    <t>DEBT CAPACITY</t>
  </si>
  <si>
    <t>Interest coverage ratio</t>
  </si>
  <si>
    <t>Existing debt</t>
  </si>
  <si>
    <t>Debt ratio - approximate</t>
  </si>
  <si>
    <t>EXCESS DEBT CAPACITY</t>
  </si>
  <si>
    <t>YEAR</t>
  </si>
  <si>
    <t>COMPUTE WEIGHTED AVERAGE COST OF CAPITAL</t>
  </si>
  <si>
    <t>BASIC:</t>
  </si>
  <si>
    <t>Formula</t>
  </si>
  <si>
    <t>Equation</t>
  </si>
  <si>
    <t>COST OF DEBT:</t>
  </si>
  <si>
    <t xml:space="preserve">   Coupon Rate</t>
  </si>
  <si>
    <t>given</t>
  </si>
  <si>
    <t xml:space="preserve">   Marginal Tax Rate</t>
  </si>
  <si>
    <t xml:space="preserve">   Cost of Debt</t>
  </si>
  <si>
    <t>b5*(1-b6)</t>
  </si>
  <si>
    <t>k-d = I x (1- t)</t>
  </si>
  <si>
    <t xml:space="preserve">      weight of debt</t>
  </si>
  <si>
    <t xml:space="preserve"> </t>
    <phoneticPr fontId="0" type="noConversion"/>
  </si>
  <si>
    <t>d ÷ d+e</t>
  </si>
  <si>
    <t>COST OF EQUITY:</t>
  </si>
  <si>
    <t xml:space="preserve">   Risk-Free Rate</t>
  </si>
  <si>
    <r>
      <t xml:space="preserve">   </t>
    </r>
    <r>
      <rPr>
        <b/>
        <sz val="12"/>
        <rFont val="Arial"/>
      </rPr>
      <t xml:space="preserve">Equity </t>
    </r>
    <r>
      <rPr>
        <b/>
        <sz val="12"/>
        <rFont val="Arial"/>
      </rPr>
      <t>Risk Premium</t>
    </r>
  </si>
  <si>
    <t>R-m - R-f</t>
  </si>
  <si>
    <t xml:space="preserve">   Beta</t>
  </si>
  <si>
    <t xml:space="preserve">   Cost of Equity</t>
  </si>
  <si>
    <t>b11+(b13*b12)</t>
  </si>
  <si>
    <t>k-e = R-f + [ß x (R-m - R-f)]</t>
  </si>
  <si>
    <t xml:space="preserve">       weight of equity</t>
  </si>
  <si>
    <t>1-b8</t>
  </si>
  <si>
    <t>e ÷ d+e</t>
  </si>
  <si>
    <t>Weighted-Average Cost of Capital</t>
  </si>
  <si>
    <t>(b8*b7)+(b15*b14)</t>
  </si>
  <si>
    <t>(k-d x wt-d)+(k-e x wt-e)</t>
  </si>
  <si>
    <t>FREE-CASH-FLOW VALUATION OF EQUITY</t>
  </si>
  <si>
    <t>Assumptions:</t>
  </si>
  <si>
    <t>PERIOD</t>
  </si>
  <si>
    <t>Profit from operations (EBIT)</t>
  </si>
  <si>
    <t>Depreciation &amp; amortization expense</t>
  </si>
  <si>
    <t>Net working capital from balance sheet forecast</t>
    <phoneticPr fontId="0" type="noConversion"/>
  </si>
  <si>
    <t>Capital expenditures</t>
  </si>
  <si>
    <t>Long-term growth rate</t>
  </si>
  <si>
    <t>Wt-Avg. C of C (K-wacc)</t>
  </si>
  <si>
    <t>Market Value of Debt</t>
  </si>
  <si>
    <t>Number of Shares</t>
  </si>
  <si>
    <t>Redundant Assets</t>
    <phoneticPr fontId="0" type="noConversion"/>
  </si>
  <si>
    <t>EBIT after tax (EBIAT)</t>
  </si>
  <si>
    <t>+ Depreciation</t>
  </si>
  <si>
    <t>=Cash Flow from Operations (CFFO)</t>
  </si>
  <si>
    <t>+/- Change in Net Working Capital</t>
  </si>
  <si>
    <t>+/- Capital Expenditures</t>
  </si>
  <si>
    <t>=Free Cash Flow (FCF)</t>
  </si>
  <si>
    <t>+Terminal Value (TV)</t>
  </si>
  <si>
    <t>=Sum of FCF + TV</t>
  </si>
  <si>
    <t xml:space="preserve">  Present Value</t>
  </si>
  <si>
    <t>- Market Value of Debt</t>
  </si>
  <si>
    <t>= Valuation of Equity</t>
  </si>
  <si>
    <t>+Redundant assets</t>
    <phoneticPr fontId="0" type="noConversion"/>
  </si>
  <si>
    <t xml:space="preserve">=Adjusted Value of Equity </t>
    <phoneticPr fontId="0" type="noConversion"/>
  </si>
  <si>
    <t xml:space="preserve">/  Number of Shares </t>
  </si>
  <si>
    <t>Value of Equity per Share</t>
  </si>
  <si>
    <t>MARKET MULTIPLES (COMPARABLES) VALUATION OF EQUITY</t>
  </si>
  <si>
    <t>Average</t>
  </si>
  <si>
    <t>Market Multiples of Peers</t>
  </si>
  <si>
    <t>Peer A</t>
  </si>
  <si>
    <t>Peer B</t>
  </si>
  <si>
    <t>Peer C</t>
  </si>
  <si>
    <t>Peer D</t>
  </si>
  <si>
    <t>Peer E</t>
  </si>
  <si>
    <t>Mkt Mult</t>
  </si>
  <si>
    <t>Price /revenue market multiple of peer company</t>
    <phoneticPr fontId="0" type="noConversion"/>
  </si>
  <si>
    <t>Price/EBITDA market multiple of peer company</t>
  </si>
  <si>
    <t>Price /Earnings market multiple of peer company</t>
  </si>
  <si>
    <t>Mkt Val of Eq/Book Val mkt mult of Equity of peer co</t>
  </si>
  <si>
    <t>adjust function</t>
    <phoneticPr fontId="0" type="noConversion"/>
  </si>
  <si>
    <t>if less than 5</t>
    <phoneticPr fontId="0" type="noConversion"/>
  </si>
  <si>
    <t>Target company data</t>
    <phoneticPr fontId="0" type="noConversion"/>
  </si>
  <si>
    <t>peers</t>
    <phoneticPr fontId="0" type="noConversion"/>
  </si>
  <si>
    <t>Target company revenue</t>
    <phoneticPr fontId="0" type="noConversion"/>
  </si>
  <si>
    <t>Target company EBITDA</t>
    <phoneticPr fontId="0" type="noConversion"/>
  </si>
  <si>
    <t>Target company earnings (net income)</t>
    <phoneticPr fontId="0" type="noConversion"/>
  </si>
  <si>
    <t>Target company book value of equity</t>
    <phoneticPr fontId="0" type="noConversion"/>
  </si>
  <si>
    <t>Target company number of shares</t>
  </si>
  <si>
    <t>from col B</t>
    <phoneticPr fontId="0" type="noConversion"/>
  </si>
  <si>
    <t>from Col G</t>
  </si>
  <si>
    <t xml:space="preserve"> BxC</t>
    <phoneticPr fontId="0" type="noConversion"/>
  </si>
  <si>
    <t>C/B55</t>
    <phoneticPr fontId="0" type="noConversion"/>
  </si>
  <si>
    <t>Target Co</t>
  </si>
  <si>
    <t>Aggregate</t>
  </si>
  <si>
    <t>Per Share</t>
  </si>
  <si>
    <t>Valuation Calculations</t>
  </si>
  <si>
    <t>Data</t>
  </si>
  <si>
    <t>Valuation</t>
  </si>
  <si>
    <t>Valuation based on avg revenue market multiple</t>
    <phoneticPr fontId="0" type="noConversion"/>
  </si>
  <si>
    <t>Valuation based on avg EBITDA market multiple</t>
    <phoneticPr fontId="0" type="noConversion"/>
  </si>
  <si>
    <t>Valuation based on avg earnings market multiple</t>
    <phoneticPr fontId="0" type="noConversion"/>
  </si>
  <si>
    <t>Valuation based on avg book value market multiple</t>
    <phoneticPr fontId="0" type="noConversion"/>
  </si>
  <si>
    <t>Summary map</t>
  </si>
  <si>
    <t xml:space="preserve">   FREE CASH FLOW MODEL</t>
  </si>
  <si>
    <t xml:space="preserve">   REVENUE MARKET MULTIPLE</t>
  </si>
  <si>
    <t xml:space="preserve">   EBITDA MARKET MULTIPLE</t>
  </si>
  <si>
    <t xml:space="preserve">   EARNINGS MARKET MULTIPLE</t>
  </si>
  <si>
    <t xml:space="preserve">   BOOK VALUE MARKET MULTIPLE</t>
  </si>
  <si>
    <t>CURRENT MARKET PRICE</t>
  </si>
  <si>
    <t>Sales</t>
  </si>
  <si>
    <t>CGS</t>
  </si>
  <si>
    <t>GM</t>
  </si>
  <si>
    <t>Assets</t>
  </si>
  <si>
    <t>Cash</t>
  </si>
  <si>
    <t>A/R</t>
  </si>
  <si>
    <t>Prepaid expenses</t>
  </si>
  <si>
    <t>Total Current Assets</t>
  </si>
  <si>
    <t>PPE - net</t>
  </si>
  <si>
    <t>Total Assets</t>
  </si>
  <si>
    <t>Current Liabilities</t>
  </si>
  <si>
    <t>Current portion of LTD</t>
  </si>
  <si>
    <t>Total Current Liabilities</t>
  </si>
  <si>
    <t>Long-Term Liabilities</t>
  </si>
  <si>
    <t>LTD</t>
  </si>
  <si>
    <t>Total Liabilities</t>
  </si>
  <si>
    <t>Shareholder's Equity</t>
  </si>
  <si>
    <t>Total Equity</t>
  </si>
  <si>
    <t>Total Liabilities &amp; Shareholder's Equity</t>
  </si>
  <si>
    <t>Liabilities &amp; Shareholder's Equity</t>
  </si>
  <si>
    <t>Accounts payable</t>
  </si>
  <si>
    <t xml:space="preserve">  </t>
  </si>
  <si>
    <t>FIND INPUT DATA ON PAGE 7 OF CASE</t>
  </si>
  <si>
    <t>OHIO PT</t>
  </si>
  <si>
    <t>MD PT</t>
  </si>
  <si>
    <t>Operating Expenses</t>
  </si>
  <si>
    <t>Depreciation</t>
  </si>
  <si>
    <t>EBITDA</t>
  </si>
  <si>
    <t>Adjustments</t>
  </si>
  <si>
    <t>Adjusted EBITDA</t>
  </si>
  <si>
    <t>in thousands</t>
  </si>
  <si>
    <t>Other assets</t>
  </si>
  <si>
    <t>Accrued expenses</t>
  </si>
  <si>
    <t>COMBINED</t>
  </si>
  <si>
    <t>Write a short statement describing the 'business risk' of the physical therapy business…</t>
  </si>
  <si>
    <t>…including pros and cons…from the viewpoint of growth and stability of revenue and EBITDA.</t>
  </si>
  <si>
    <t>Page 7 of the case has the inputs; supply missing inputs using judgment and what you learned in this course.</t>
  </si>
  <si>
    <t>enter this</t>
  </si>
  <si>
    <t>not applicable</t>
  </si>
  <si>
    <t>no growth in 2010</t>
  </si>
  <si>
    <t>do not use</t>
  </si>
  <si>
    <t>use this one</t>
  </si>
  <si>
    <t>enter the number</t>
  </si>
  <si>
    <t>Q1-Calculate the cost of capital (k-wacc) for the two acquisition companies combined, as if they are a single company (Column D on Q1 tab)</t>
  </si>
  <si>
    <t>Explain your anaysis in this answer box.</t>
  </si>
  <si>
    <t>Q2-Complete the FCF Valuation and the Market Multiples Valuation. Some data is entered for you; some you must enter.</t>
  </si>
  <si>
    <t>USE ANSWER BOXES BELOW STARTING AT ROW 68</t>
  </si>
  <si>
    <t>panels on the Q3 tab - use only the debt capacity panel. Explain how much additional debt can be borrowed</t>
  </si>
  <si>
    <t>based on your analysis.</t>
  </si>
  <si>
    <t>Q3-Calculate the debt capacity of the combined PT companies (see Financial Statements tab). Disregard the yellow-shaded</t>
  </si>
  <si>
    <t>Q4-Answers here pull together the analysis you did for Q1, Q2 and Q3.</t>
  </si>
  <si>
    <t>a</t>
  </si>
  <si>
    <t>b</t>
  </si>
  <si>
    <t>c</t>
  </si>
  <si>
    <t xml:space="preserve">combined PT companies. Use metrics you calculated and those in the case (hard data) as well as other case </t>
  </si>
  <si>
    <t>information (soft data) to justify your recommendation.</t>
  </si>
  <si>
    <t>d</t>
  </si>
  <si>
    <t>Given the price you recommended in Q4c and the debt capacity you calculated in Q3, and knowing that</t>
  </si>
  <si>
    <t>Considering your answers to Q4a and Q4b above, recommend the price that should be offered by ACE to buy the</t>
  </si>
  <si>
    <t>e</t>
  </si>
  <si>
    <t>they need? Explain fully.</t>
  </si>
  <si>
    <t>the policy of ACE is to borrow 50% of the price they pay, is the debt capacity high enough to provide the money</t>
  </si>
  <si>
    <t>than the valuation you recommended in Q4c. Calculate the rate of return ACE will have earned on its</t>
  </si>
  <si>
    <t>investment. HINT: Use IRR and don't forget how they financed the purchase.</t>
  </si>
  <si>
    <t>FCF. For Q4b, only cite the results. You will render your recommendation later, in Q4c.</t>
  </si>
  <si>
    <t>USE ANSWER BOXES BELOW STARTING AT ROW 72</t>
  </si>
  <si>
    <t>The yellow-shaded cells guide you. Data is for Ohio and Maryland PT companies combined, as if they are a single company.</t>
  </si>
  <si>
    <t>disregard yellow-shaded rows, per instructions</t>
  </si>
  <si>
    <t>Explain what your analysis tells you in this box.</t>
  </si>
  <si>
    <t>Answer in this box.</t>
  </si>
  <si>
    <t>The case tells you that the 'buyer's side' valuation uses an EBITDA multiple of 3x and a 'seller's side' valuation</t>
  </si>
  <si>
    <t>uses an EBITDA multiple of 8x. The market multiples analysis in Q2 used 3x. Do a sensitivity analysis</t>
  </si>
  <si>
    <t>using 8x and cite the range of values you get with market multiples compared to the valuation with</t>
  </si>
  <si>
    <t>f</t>
  </si>
  <si>
    <t>Suppose ACE sells the combined PT companies exactly two years after buying it. The sales price is 50% higher</t>
  </si>
  <si>
    <t>g</t>
  </si>
  <si>
    <t>Considering the structure of this deal and its potential rate of return, explain why you think it is either fair or unfair. From a</t>
  </si>
  <si>
    <t>Based on what you learned about LBOs in the LBO Overview and LBO Video, and what you learned about Private Equity in the Surowiecki article,</t>
  </si>
  <si>
    <t>explain why you think Aaron Brown's deal is or is not a leveraged buyout.</t>
  </si>
  <si>
    <t>public policy standpoint, should private equity deals be subject to an 'excess rate of return' tax? Why or why not?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</si>
</sst>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0.0"/>
    <numFmt numFmtId="166" formatCode="0.0_);\(0.0\)"/>
    <numFmt numFmtId="167" formatCode="[$€-2]\ #,##0.00"/>
    <numFmt numFmtId="168" formatCode="[$€-2]\ #,##0.00_);\([$€-2]\ #,##0.00\)"/>
  </numFmts>
  <fonts count="31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sz val="12"/>
      <name val="Arial"/>
    </font>
    <font>
      <sz val="12"/>
      <color indexed="10"/>
      <name val="Arial"/>
    </font>
    <font>
      <u/>
      <sz val="12"/>
      <name val="Arial"/>
      <family val="2"/>
    </font>
    <font>
      <b/>
      <sz val="12"/>
      <color indexed="10"/>
      <name val="Arial"/>
    </font>
    <font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name val="Arial"/>
    </font>
    <font>
      <i/>
      <u/>
      <sz val="12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2"/>
      <name val="Arial"/>
    </font>
    <font>
      <b/>
      <u/>
      <sz val="12"/>
      <color indexed="12"/>
      <name val="Arial"/>
    </font>
    <font>
      <b/>
      <u/>
      <sz val="12"/>
      <color indexed="8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2"/>
      <color indexed="48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</font>
    <font>
      <sz val="11"/>
      <name val="Arial"/>
      <family val="2"/>
    </font>
    <font>
      <b/>
      <sz val="10"/>
      <color rgb="FFFF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FF"/>
      <name val="Arial"/>
    </font>
    <font>
      <b/>
      <sz val="12"/>
      <color rgb="FFFF0000"/>
      <name val="Arial"/>
    </font>
    <font>
      <b/>
      <u/>
      <sz val="10"/>
      <name val="Arial"/>
    </font>
    <font>
      <sz val="11"/>
      <color rgb="FFFF0000"/>
      <name val="Arial"/>
      <family val="2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7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0" xfId="0" applyFont="1"/>
    <xf numFmtId="0" fontId="1" fillId="0" borderId="0" xfId="0" applyFont="1"/>
    <xf numFmtId="0" fontId="4" fillId="0" borderId="6" xfId="0" applyFont="1" applyBorder="1"/>
    <xf numFmtId="0" fontId="2" fillId="0" borderId="0" xfId="3" applyFont="1"/>
    <xf numFmtId="0" fontId="4" fillId="0" borderId="0" xfId="3" applyFont="1"/>
    <xf numFmtId="0" fontId="1" fillId="0" borderId="0" xfId="3"/>
    <xf numFmtId="0" fontId="7" fillId="0" borderId="0" xfId="3" applyFont="1"/>
    <xf numFmtId="0" fontId="3" fillId="0" borderId="0" xfId="3" applyFont="1" applyAlignment="1">
      <alignment horizontal="center"/>
    </xf>
    <xf numFmtId="0" fontId="9" fillId="0" borderId="0" xfId="3" applyFont="1"/>
    <xf numFmtId="164" fontId="8" fillId="0" borderId="0" xfId="2" applyNumberFormat="1" applyFont="1"/>
    <xf numFmtId="0" fontId="2" fillId="0" borderId="10" xfId="3" applyFont="1" applyBorder="1" applyAlignment="1">
      <alignment horizontal="center"/>
    </xf>
    <xf numFmtId="3" fontId="4" fillId="0" borderId="0" xfId="3" applyNumberFormat="1" applyFont="1"/>
    <xf numFmtId="164" fontId="4" fillId="0" borderId="0" xfId="2" applyNumberFormat="1" applyFont="1"/>
    <xf numFmtId="164" fontId="4" fillId="0" borderId="0" xfId="3" applyNumberFormat="1" applyFont="1"/>
    <xf numFmtId="0" fontId="2" fillId="0" borderId="11" xfId="3" applyFont="1" applyBorder="1"/>
    <xf numFmtId="0" fontId="2" fillId="0" borderId="12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4" fillId="0" borderId="14" xfId="3" applyFont="1" applyBorder="1"/>
    <xf numFmtId="0" fontId="4" fillId="0" borderId="0" xfId="3" applyFont="1" applyBorder="1"/>
    <xf numFmtId="0" fontId="4" fillId="0" borderId="7" xfId="3" applyFont="1" applyBorder="1"/>
    <xf numFmtId="3" fontId="4" fillId="0" borderId="10" xfId="3" applyNumberFormat="1" applyFont="1" applyBorder="1"/>
    <xf numFmtId="0" fontId="4" fillId="0" borderId="15" xfId="3" applyFont="1" applyBorder="1"/>
    <xf numFmtId="164" fontId="4" fillId="0" borderId="10" xfId="2" applyNumberFormat="1" applyFont="1" applyBorder="1"/>
    <xf numFmtId="164" fontId="4" fillId="0" borderId="16" xfId="2" applyNumberFormat="1" applyFont="1" applyBorder="1"/>
    <xf numFmtId="3" fontId="2" fillId="0" borderId="0" xfId="3" applyNumberFormat="1" applyFont="1"/>
    <xf numFmtId="0" fontId="13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0" fontId="14" fillId="0" borderId="0" xfId="2" applyNumberFormat="1" applyFont="1"/>
    <xf numFmtId="164" fontId="14" fillId="0" borderId="0" xfId="2" applyNumberFormat="1" applyFont="1"/>
    <xf numFmtId="10" fontId="2" fillId="0" borderId="0" xfId="2" applyNumberFormat="1" applyFont="1"/>
    <xf numFmtId="0" fontId="4" fillId="0" borderId="0" xfId="0" quotePrefix="1" applyFont="1"/>
    <xf numFmtId="9" fontId="14" fillId="0" borderId="0" xfId="2" applyFont="1"/>
    <xf numFmtId="2" fontId="14" fillId="0" borderId="0" xfId="2" applyNumberFormat="1" applyFont="1"/>
    <xf numFmtId="9" fontId="2" fillId="0" borderId="0" xfId="0" applyNumberFormat="1" applyFont="1"/>
    <xf numFmtId="0" fontId="2" fillId="0" borderId="0" xfId="0" applyFont="1" applyAlignment="1">
      <alignment horizontal="right"/>
    </xf>
    <xf numFmtId="0" fontId="14" fillId="0" borderId="0" xfId="0" applyFont="1"/>
    <xf numFmtId="0" fontId="3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166" fontId="8" fillId="0" borderId="0" xfId="0" applyNumberFormat="1" applyFont="1"/>
    <xf numFmtId="166" fontId="16" fillId="0" borderId="0" xfId="0" applyNumberFormat="1" applyFont="1"/>
    <xf numFmtId="166" fontId="17" fillId="0" borderId="0" xfId="0" applyNumberFormat="1" applyFont="1"/>
    <xf numFmtId="0" fontId="17" fillId="0" borderId="0" xfId="0" applyFont="1"/>
    <xf numFmtId="0" fontId="8" fillId="0" borderId="0" xfId="0" applyFont="1"/>
    <xf numFmtId="0" fontId="9" fillId="0" borderId="0" xfId="0" applyFont="1"/>
    <xf numFmtId="166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6" fontId="4" fillId="0" borderId="0" xfId="0" applyNumberFormat="1" applyFont="1"/>
    <xf numFmtId="0" fontId="18" fillId="0" borderId="0" xfId="0" applyFont="1"/>
    <xf numFmtId="0" fontId="4" fillId="0" borderId="10" xfId="0" quotePrefix="1" applyFont="1" applyBorder="1"/>
    <xf numFmtId="166" fontId="4" fillId="0" borderId="10" xfId="0" applyNumberFormat="1" applyFont="1" applyBorder="1"/>
    <xf numFmtId="0" fontId="4" fillId="0" borderId="17" xfId="0" quotePrefix="1" applyFont="1" applyBorder="1"/>
    <xf numFmtId="0" fontId="4" fillId="0" borderId="17" xfId="0" applyFont="1" applyBorder="1"/>
    <xf numFmtId="166" fontId="4" fillId="0" borderId="17" xfId="0" applyNumberFormat="1" applyFont="1" applyBorder="1"/>
    <xf numFmtId="0" fontId="4" fillId="0" borderId="10" xfId="0" applyFont="1" applyBorder="1"/>
    <xf numFmtId="166" fontId="9" fillId="0" borderId="10" xfId="0" applyNumberFormat="1" applyFont="1" applyBorder="1"/>
    <xf numFmtId="1" fontId="4" fillId="0" borderId="0" xfId="0" applyNumberFormat="1" applyFont="1"/>
    <xf numFmtId="165" fontId="9" fillId="0" borderId="0" xfId="0" quotePrefix="1" applyNumberFormat="1" applyFont="1"/>
    <xf numFmtId="165" fontId="9" fillId="0" borderId="10" xfId="0" quotePrefix="1" applyNumberFormat="1" applyFont="1" applyBorder="1"/>
    <xf numFmtId="165" fontId="4" fillId="0" borderId="0" xfId="0" quotePrefix="1" applyNumberFormat="1" applyFont="1"/>
    <xf numFmtId="165" fontId="4" fillId="0" borderId="10" xfId="0" applyNumberFormat="1" applyFont="1" applyBorder="1"/>
    <xf numFmtId="167" fontId="2" fillId="0" borderId="0" xfId="0" applyNumberFormat="1" applyFont="1"/>
    <xf numFmtId="44" fontId="2" fillId="0" borderId="0" xfId="1" applyFont="1"/>
    <xf numFmtId="165" fontId="2" fillId="0" borderId="0" xfId="0" applyNumberFormat="1" applyFont="1" applyAlignment="1">
      <alignment horizontal="center"/>
    </xf>
    <xf numFmtId="165" fontId="19" fillId="0" borderId="0" xfId="0" applyNumberFormat="1" applyFont="1"/>
    <xf numFmtId="165" fontId="4" fillId="0" borderId="0" xfId="0" applyNumberFormat="1" applyFont="1"/>
    <xf numFmtId="0" fontId="20" fillId="0" borderId="0" xfId="0" applyFont="1"/>
    <xf numFmtId="0" fontId="4" fillId="0" borderId="0" xfId="0" applyFont="1" applyFill="1" applyBorder="1"/>
    <xf numFmtId="165" fontId="19" fillId="0" borderId="0" xfId="0" applyNumberFormat="1" applyFont="1" applyBorder="1"/>
    <xf numFmtId="165" fontId="19" fillId="0" borderId="0" xfId="0" applyNumberFormat="1" applyFont="1" applyFill="1" applyBorder="1"/>
    <xf numFmtId="165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/>
    <xf numFmtId="168" fontId="2" fillId="0" borderId="0" xfId="1" applyNumberFormat="1" applyFont="1" applyBorder="1"/>
    <xf numFmtId="0" fontId="21" fillId="0" borderId="0" xfId="0" applyFont="1" applyBorder="1"/>
    <xf numFmtId="0" fontId="22" fillId="0" borderId="0" xfId="0" applyFont="1"/>
    <xf numFmtId="0" fontId="22" fillId="0" borderId="0" xfId="0" applyFont="1" applyFill="1" applyBorder="1"/>
    <xf numFmtId="0" fontId="23" fillId="0" borderId="0" xfId="0" applyFont="1"/>
    <xf numFmtId="3" fontId="0" fillId="0" borderId="0" xfId="0" applyNumberFormat="1"/>
    <xf numFmtId="3" fontId="18" fillId="0" borderId="0" xfId="0" applyNumberFormat="1" applyFont="1"/>
    <xf numFmtId="3" fontId="13" fillId="0" borderId="0" xfId="0" applyNumberFormat="1" applyFont="1"/>
    <xf numFmtId="0" fontId="26" fillId="0" borderId="0" xfId="3" applyFont="1"/>
    <xf numFmtId="0" fontId="27" fillId="0" borderId="0" xfId="0" applyFont="1"/>
    <xf numFmtId="0" fontId="0" fillId="0" borderId="0" xfId="0" applyBorder="1"/>
    <xf numFmtId="0" fontId="27" fillId="0" borderId="0" xfId="3" applyFont="1"/>
    <xf numFmtId="0" fontId="0" fillId="0" borderId="18" xfId="0" applyBorder="1"/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/>
    <xf numFmtId="0" fontId="0" fillId="2" borderId="0" xfId="0" applyFont="1" applyFill="1"/>
    <xf numFmtId="0" fontId="1" fillId="2" borderId="0" xfId="0" applyFont="1" applyFill="1"/>
    <xf numFmtId="0" fontId="0" fillId="2" borderId="0" xfId="0" applyFill="1"/>
    <xf numFmtId="165" fontId="19" fillId="2" borderId="0" xfId="0" applyNumberFormat="1" applyFont="1" applyFill="1"/>
    <xf numFmtId="0" fontId="2" fillId="2" borderId="0" xfId="3" applyFont="1" applyFill="1"/>
    <xf numFmtId="0" fontId="4" fillId="2" borderId="0" xfId="3" applyFont="1" applyFill="1"/>
    <xf numFmtId="0" fontId="7" fillId="2" borderId="0" xfId="3" applyFont="1" applyFill="1"/>
    <xf numFmtId="3" fontId="8" fillId="2" borderId="0" xfId="3" applyNumberFormat="1" applyFont="1" applyFill="1"/>
    <xf numFmtId="0" fontId="5" fillId="2" borderId="0" xfId="3" applyFont="1" applyFill="1"/>
    <xf numFmtId="164" fontId="8" fillId="2" borderId="0" xfId="2" applyNumberFormat="1" applyFont="1" applyFill="1"/>
    <xf numFmtId="44" fontId="8" fillId="2" borderId="0" xfId="1" applyFont="1" applyFill="1"/>
    <xf numFmtId="0" fontId="8" fillId="2" borderId="0" xfId="3" applyFont="1" applyFill="1"/>
    <xf numFmtId="0" fontId="3" fillId="2" borderId="0" xfId="3" applyFont="1" applyFill="1"/>
    <xf numFmtId="0" fontId="3" fillId="2" borderId="0" xfId="3" applyFont="1" applyFill="1" applyAlignment="1">
      <alignment horizontal="center"/>
    </xf>
    <xf numFmtId="37" fontId="4" fillId="2" borderId="0" xfId="3" applyNumberFormat="1" applyFont="1" applyFill="1" applyAlignment="1">
      <alignment horizontal="right"/>
    </xf>
    <xf numFmtId="37" fontId="9" fillId="2" borderId="0" xfId="3" applyNumberFormat="1" applyFont="1" applyFill="1" applyAlignment="1"/>
    <xf numFmtId="37" fontId="6" fillId="2" borderId="0" xfId="3" applyNumberFormat="1" applyFont="1" applyFill="1" applyAlignment="1"/>
    <xf numFmtId="37" fontId="4" fillId="2" borderId="0" xfId="3" applyNumberFormat="1" applyFont="1" applyFill="1" applyAlignment="1"/>
    <xf numFmtId="44" fontId="4" fillId="2" borderId="0" xfId="1" applyFont="1" applyFill="1" applyAlignment="1"/>
    <xf numFmtId="165" fontId="4" fillId="2" borderId="0" xfId="3" applyNumberFormat="1" applyFont="1" applyFill="1" applyAlignment="1"/>
    <xf numFmtId="1" fontId="4" fillId="2" borderId="0" xfId="3" applyNumberFormat="1" applyFont="1" applyFill="1"/>
    <xf numFmtId="0" fontId="10" fillId="2" borderId="0" xfId="3" applyFont="1" applyFill="1" applyBorder="1"/>
    <xf numFmtId="44" fontId="4" fillId="2" borderId="0" xfId="3" applyNumberFormat="1" applyFont="1" applyFill="1" applyBorder="1"/>
    <xf numFmtId="1" fontId="4" fillId="2" borderId="0" xfId="3" applyNumberFormat="1" applyFont="1" applyFill="1" applyBorder="1"/>
    <xf numFmtId="0" fontId="2" fillId="2" borderId="9" xfId="3" applyFont="1" applyFill="1" applyBorder="1"/>
    <xf numFmtId="0" fontId="11" fillId="2" borderId="9" xfId="3" applyFont="1" applyFill="1" applyBorder="1"/>
    <xf numFmtId="7" fontId="4" fillId="2" borderId="9" xfId="3" applyNumberFormat="1" applyFont="1" applyFill="1" applyBorder="1"/>
    <xf numFmtId="0" fontId="2" fillId="2" borderId="10" xfId="3" applyFont="1" applyFill="1" applyBorder="1" applyAlignment="1">
      <alignment horizontal="center"/>
    </xf>
    <xf numFmtId="3" fontId="4" fillId="2" borderId="0" xfId="3" applyNumberFormat="1" applyFont="1" applyFill="1"/>
    <xf numFmtId="164" fontId="4" fillId="2" borderId="0" xfId="2" applyNumberFormat="1" applyFont="1" applyFill="1"/>
    <xf numFmtId="37" fontId="4" fillId="2" borderId="0" xfId="1" applyNumberFormat="1" applyFont="1" applyFill="1"/>
    <xf numFmtId="37" fontId="4" fillId="2" borderId="0" xfId="3" applyNumberFormat="1" applyFont="1" applyFill="1"/>
    <xf numFmtId="44" fontId="4" fillId="2" borderId="0" xfId="3" applyNumberFormat="1" applyFont="1" applyFill="1"/>
    <xf numFmtId="0" fontId="0" fillId="0" borderId="0" xfId="0" applyAlignment="1">
      <alignment horizontal="right"/>
    </xf>
    <xf numFmtId="0" fontId="4" fillId="0" borderId="18" xfId="0" applyFont="1" applyBorder="1"/>
    <xf numFmtId="0" fontId="1" fillId="0" borderId="18" xfId="3" applyBorder="1"/>
    <xf numFmtId="0" fontId="1" fillId="0" borderId="6" xfId="3" applyBorder="1"/>
    <xf numFmtId="0" fontId="22" fillId="0" borderId="0" xfId="0" applyFont="1" applyAlignment="1">
      <alignment horizontal="right"/>
    </xf>
    <xf numFmtId="0" fontId="29" fillId="0" borderId="5" xfId="0" applyFont="1" applyBorder="1"/>
    <xf numFmtId="0" fontId="27" fillId="2" borderId="21" xfId="3" applyFont="1" applyFill="1" applyBorder="1"/>
    <xf numFmtId="0" fontId="4" fillId="0" borderId="20" xfId="3" applyFont="1" applyBorder="1"/>
    <xf numFmtId="0" fontId="9" fillId="0" borderId="8" xfId="3" applyFont="1" applyBorder="1"/>
    <xf numFmtId="0" fontId="30" fillId="0" borderId="5" xfId="3" applyFont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" fillId="3" borderId="1" xfId="3" applyFill="1" applyBorder="1" applyAlignment="1">
      <alignment horizontal="left" vertical="top" wrapText="1"/>
    </xf>
    <xf numFmtId="0" fontId="1" fillId="3" borderId="0" xfId="3" applyFill="1" applyBorder="1" applyAlignment="1">
      <alignment horizontal="left" vertical="top" wrapText="1"/>
    </xf>
    <xf numFmtId="0" fontId="1" fillId="3" borderId="2" xfId="3" applyFill="1" applyBorder="1" applyAlignment="1">
      <alignment horizontal="left" vertical="top" wrapText="1"/>
    </xf>
    <xf numFmtId="0" fontId="1" fillId="3" borderId="3" xfId="3" applyFill="1" applyBorder="1" applyAlignment="1">
      <alignment horizontal="left" vertical="top" wrapText="1"/>
    </xf>
    <xf numFmtId="0" fontId="1" fillId="3" borderId="19" xfId="3" applyFill="1" applyBorder="1" applyAlignment="1">
      <alignment horizontal="left" vertical="top" wrapText="1"/>
    </xf>
    <xf numFmtId="0" fontId="1" fillId="3" borderId="4" xfId="3" applyFill="1" applyBorder="1" applyAlignment="1">
      <alignment horizontal="left" vertical="top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18" xfId="0" applyFont="1" applyFill="1" applyBorder="1" applyAlignment="1">
      <alignment horizontal="left" vertical="top" wrapText="1"/>
    </xf>
    <xf numFmtId="0" fontId="22" fillId="3" borderId="6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19" xfId="0" applyFont="1" applyFill="1" applyBorder="1" applyAlignment="1">
      <alignment horizontal="left" vertical="top" wrapText="1"/>
    </xf>
    <xf numFmtId="0" fontId="22" fillId="3" borderId="4" xfId="0" applyFont="1" applyFill="1" applyBorder="1" applyAlignment="1">
      <alignment horizontal="left" vertical="top" wrapText="1"/>
    </xf>
  </cellXfs>
  <cellStyles count="75">
    <cellStyle name="Currency" xfId="1" builtinId="4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  <cellStyle name="Normal 2" xfId="4"/>
    <cellStyle name="Normal 2 2" xfId="5"/>
    <cellStyle name="Normal 2_Copy in NWC sheets for Ch 6 (version 1).xls" xfId="6"/>
    <cellStyle name="Normal 3" xfId="7"/>
    <cellStyle name="Normal_FA Template Set 2009" xfId="3"/>
    <cellStyle name="Percent" xfId="2" builtinId="5"/>
    <cellStyle name="Percent 2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EBIT CHART</a:t>
            </a:r>
          </a:p>
        </c:rich>
      </c:tx>
      <c:layout>
        <c:manualLayout>
          <c:xMode val="edge"/>
          <c:yMode val="edge"/>
          <c:x val="0.40594068507934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31683168316799"/>
          <c:y val="0.24499955139242299"/>
          <c:w val="0.59900990099009899"/>
          <c:h val="0.50499907531907595"/>
        </c:manualLayout>
      </c:layout>
      <c:lineChart>
        <c:grouping val="standard"/>
        <c:varyColors val="0"/>
        <c:ser>
          <c:idx val="0"/>
          <c:order val="0"/>
          <c:tx>
            <c:strRef>
              <c:f>'Q3-Debt Capacity'!$B$44</c:f>
              <c:strCache>
                <c:ptCount val="1"/>
                <c:pt idx="0">
                  <c:v>debt EPS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'Q3-Debt Capacity'!$C$43:$D$43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'Q3-Debt Capacity'!$C$44:$D$44</c:f>
              <c:numCache>
                <c:formatCode>"$"#,##0.00_);\("$"#,##0.00\)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'Q3-Debt Capacity'!$B$45</c:f>
              <c:strCache>
                <c:ptCount val="1"/>
                <c:pt idx="0">
                  <c:v>equity EPS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'Q3-Debt Capacity'!$C$43:$D$43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'Q3-Debt Capacity'!$C$45:$D$45</c:f>
              <c:numCache>
                <c:formatCode>"$"#,##0.00_);\("$"#,##0.00\)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76896"/>
        <c:axId val="84178816"/>
      </c:lineChart>
      <c:catAx>
        <c:axId val="8417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EBIT</a:t>
                </a:r>
              </a:p>
            </c:rich>
          </c:tx>
          <c:layout>
            <c:manualLayout>
              <c:xMode val="edge"/>
              <c:yMode val="edge"/>
              <c:x val="0.43316839202206298"/>
              <c:y val="0.8599984251968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7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7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EPS</a:t>
                </a:r>
              </a:p>
            </c:rich>
          </c:tx>
          <c:layout>
            <c:manualLayout>
              <c:xMode val="edge"/>
              <c:yMode val="edge"/>
              <c:x val="3.2178144610096299E-2"/>
              <c:y val="0.43499921259842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76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6395939086302"/>
          <c:y val="0.60499999999999998"/>
          <c:w val="0.20050761421319799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27</xdr:row>
      <xdr:rowOff>50800</xdr:rowOff>
    </xdr:from>
    <xdr:to>
      <xdr:col>4</xdr:col>
      <xdr:colOff>381000</xdr:colOff>
      <xdr:row>40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zoomScale="125" zoomScaleNormal="125" zoomScalePageLayoutView="125" workbookViewId="0">
      <selection activeCell="F1" sqref="F1"/>
    </sheetView>
  </sheetViews>
  <sheetFormatPr defaultColWidth="11.42578125" defaultRowHeight="12.75" x14ac:dyDescent="0.2"/>
  <cols>
    <col min="1" max="1" width="33.7109375" customWidth="1"/>
  </cols>
  <sheetData>
    <row r="1" spans="1:5" x14ac:dyDescent="0.2">
      <c r="A1" s="81" t="s">
        <v>199</v>
      </c>
      <c r="B1" s="90" t="s">
        <v>192</v>
      </c>
      <c r="C1" s="90" t="s">
        <v>193</v>
      </c>
      <c r="D1" s="26" t="s">
        <v>202</v>
      </c>
    </row>
    <row r="2" spans="1:5" x14ac:dyDescent="0.2">
      <c r="B2" s="91">
        <v>2005</v>
      </c>
      <c r="C2" s="91">
        <v>2005</v>
      </c>
      <c r="D2" s="91">
        <v>2005</v>
      </c>
    </row>
    <row r="3" spans="1:5" x14ac:dyDescent="0.2">
      <c r="A3" s="92" t="s">
        <v>169</v>
      </c>
      <c r="B3" s="93">
        <v>20041</v>
      </c>
      <c r="C3" s="93">
        <v>17726</v>
      </c>
      <c r="D3" s="82">
        <f>B3+C3</f>
        <v>37767</v>
      </c>
    </row>
    <row r="4" spans="1:5" x14ac:dyDescent="0.2">
      <c r="A4" s="92" t="s">
        <v>170</v>
      </c>
      <c r="B4" s="83">
        <v>7547</v>
      </c>
      <c r="C4" s="83">
        <v>7093</v>
      </c>
      <c r="D4" s="82">
        <f t="shared" ref="D4:D37" si="0">B4+C4</f>
        <v>14640</v>
      </c>
    </row>
    <row r="5" spans="1:5" x14ac:dyDescent="0.2">
      <c r="A5" s="92" t="s">
        <v>171</v>
      </c>
      <c r="B5" s="93">
        <f>B3-B4</f>
        <v>12494</v>
      </c>
      <c r="C5" s="93">
        <f t="shared" ref="C5" si="1">C3-C4</f>
        <v>10633</v>
      </c>
      <c r="D5" s="82">
        <f t="shared" si="0"/>
        <v>23127</v>
      </c>
    </row>
    <row r="6" spans="1:5" x14ac:dyDescent="0.2">
      <c r="A6" s="92"/>
      <c r="B6" s="93"/>
      <c r="C6" s="93"/>
      <c r="D6" s="82" t="s">
        <v>0</v>
      </c>
    </row>
    <row r="7" spans="1:5" x14ac:dyDescent="0.2">
      <c r="A7" s="92" t="s">
        <v>194</v>
      </c>
      <c r="B7" s="93">
        <v>3137</v>
      </c>
      <c r="C7" s="93">
        <v>5883</v>
      </c>
      <c r="D7" s="82">
        <f t="shared" si="0"/>
        <v>9020</v>
      </c>
    </row>
    <row r="8" spans="1:5" x14ac:dyDescent="0.2">
      <c r="A8" s="92" t="s">
        <v>195</v>
      </c>
      <c r="B8" s="83">
        <v>378</v>
      </c>
      <c r="C8" s="83">
        <v>308</v>
      </c>
      <c r="D8" s="82">
        <f t="shared" si="0"/>
        <v>686</v>
      </c>
    </row>
    <row r="9" spans="1:5" x14ac:dyDescent="0.2">
      <c r="A9" s="92" t="s">
        <v>196</v>
      </c>
      <c r="B9" s="93">
        <f>B5-B7</f>
        <v>9357</v>
      </c>
      <c r="C9" s="93">
        <f>C5-C7</f>
        <v>4750</v>
      </c>
      <c r="D9" s="82">
        <f t="shared" si="0"/>
        <v>14107</v>
      </c>
    </row>
    <row r="10" spans="1:5" x14ac:dyDescent="0.2">
      <c r="A10" s="92" t="s">
        <v>197</v>
      </c>
      <c r="B10" s="83">
        <v>1359</v>
      </c>
      <c r="C10" s="83">
        <v>1500</v>
      </c>
      <c r="D10" s="83">
        <f t="shared" si="0"/>
        <v>2859</v>
      </c>
    </row>
    <row r="11" spans="1:5" x14ac:dyDescent="0.2">
      <c r="A11" s="26" t="s">
        <v>198</v>
      </c>
      <c r="B11" s="84">
        <f>B9+B10</f>
        <v>10716</v>
      </c>
      <c r="C11" s="84">
        <f>C9+C10</f>
        <v>6250</v>
      </c>
      <c r="D11" s="84">
        <f t="shared" si="0"/>
        <v>16966</v>
      </c>
      <c r="E11" t="s">
        <v>190</v>
      </c>
    </row>
    <row r="12" spans="1:5" x14ac:dyDescent="0.2">
      <c r="B12" s="82"/>
      <c r="C12" s="82"/>
      <c r="D12" s="82" t="s">
        <v>0</v>
      </c>
    </row>
    <row r="13" spans="1:5" x14ac:dyDescent="0.2">
      <c r="A13" s="26" t="s">
        <v>172</v>
      </c>
      <c r="B13" s="82"/>
      <c r="C13" s="82"/>
      <c r="D13" s="82" t="s">
        <v>0</v>
      </c>
    </row>
    <row r="14" spans="1:5" x14ac:dyDescent="0.2">
      <c r="A14" t="s">
        <v>173</v>
      </c>
      <c r="B14" s="82">
        <v>1342</v>
      </c>
      <c r="C14" s="82">
        <v>653</v>
      </c>
      <c r="D14" s="82">
        <f t="shared" si="0"/>
        <v>1995</v>
      </c>
    </row>
    <row r="15" spans="1:5" x14ac:dyDescent="0.2">
      <c r="A15" t="s">
        <v>174</v>
      </c>
      <c r="B15" s="82">
        <v>5916</v>
      </c>
      <c r="C15" s="82">
        <v>4239</v>
      </c>
      <c r="D15" s="82">
        <f t="shared" si="0"/>
        <v>10155</v>
      </c>
    </row>
    <row r="16" spans="1:5" x14ac:dyDescent="0.2">
      <c r="A16" t="s">
        <v>175</v>
      </c>
      <c r="B16" s="83">
        <v>129</v>
      </c>
      <c r="C16" s="83">
        <v>104</v>
      </c>
      <c r="D16" s="83">
        <f t="shared" si="0"/>
        <v>233</v>
      </c>
    </row>
    <row r="17" spans="1:4" x14ac:dyDescent="0.2">
      <c r="A17" s="26" t="s">
        <v>176</v>
      </c>
      <c r="B17" s="84">
        <f>SUM(B14:B16)</f>
        <v>7387</v>
      </c>
      <c r="C17" s="84">
        <f>SUM(C14:C16)</f>
        <v>4996</v>
      </c>
      <c r="D17" s="84">
        <f t="shared" si="0"/>
        <v>12383</v>
      </c>
    </row>
    <row r="18" spans="1:4" x14ac:dyDescent="0.2">
      <c r="B18" s="82"/>
      <c r="C18" s="82"/>
      <c r="D18" s="82" t="s">
        <v>0</v>
      </c>
    </row>
    <row r="19" spans="1:4" x14ac:dyDescent="0.2">
      <c r="A19" t="s">
        <v>177</v>
      </c>
      <c r="B19" s="82">
        <v>1677</v>
      </c>
      <c r="C19" s="82">
        <v>1538</v>
      </c>
      <c r="D19" s="82">
        <f t="shared" si="0"/>
        <v>3215</v>
      </c>
    </row>
    <row r="20" spans="1:4" x14ac:dyDescent="0.2">
      <c r="A20" t="s">
        <v>200</v>
      </c>
      <c r="B20" s="83">
        <v>456</v>
      </c>
      <c r="C20" s="83">
        <v>108</v>
      </c>
      <c r="D20" s="83">
        <f t="shared" si="0"/>
        <v>564</v>
      </c>
    </row>
    <row r="21" spans="1:4" x14ac:dyDescent="0.2">
      <c r="A21" s="26" t="s">
        <v>178</v>
      </c>
      <c r="B21" s="84">
        <f>B17+B19+B20</f>
        <v>9520</v>
      </c>
      <c r="C21" s="84">
        <f>C17+C19+C20</f>
        <v>6642</v>
      </c>
      <c r="D21" s="84">
        <f t="shared" si="0"/>
        <v>16162</v>
      </c>
    </row>
    <row r="22" spans="1:4" x14ac:dyDescent="0.2">
      <c r="B22" s="82"/>
      <c r="C22" s="82"/>
      <c r="D22" s="82" t="s">
        <v>0</v>
      </c>
    </row>
    <row r="23" spans="1:4" x14ac:dyDescent="0.2">
      <c r="A23" s="26" t="s">
        <v>188</v>
      </c>
      <c r="B23" s="82"/>
      <c r="C23" s="82"/>
      <c r="D23" s="82" t="s">
        <v>0</v>
      </c>
    </row>
    <row r="24" spans="1:4" x14ac:dyDescent="0.2">
      <c r="A24" s="26" t="s">
        <v>179</v>
      </c>
      <c r="B24" s="82"/>
      <c r="C24" s="82"/>
      <c r="D24" s="82" t="s">
        <v>0</v>
      </c>
    </row>
    <row r="25" spans="1:4" x14ac:dyDescent="0.2">
      <c r="A25" t="s">
        <v>201</v>
      </c>
      <c r="B25" s="82">
        <v>527</v>
      </c>
      <c r="C25" s="82">
        <v>919</v>
      </c>
      <c r="D25" s="82">
        <f t="shared" si="0"/>
        <v>1446</v>
      </c>
    </row>
    <row r="26" spans="1:4" x14ac:dyDescent="0.2">
      <c r="A26" t="s">
        <v>189</v>
      </c>
      <c r="B26" s="82">
        <v>200</v>
      </c>
      <c r="C26" s="82">
        <v>264</v>
      </c>
      <c r="D26" s="82">
        <f t="shared" si="0"/>
        <v>464</v>
      </c>
    </row>
    <row r="27" spans="1:4" x14ac:dyDescent="0.2">
      <c r="A27" t="s">
        <v>180</v>
      </c>
      <c r="B27" s="83">
        <v>226</v>
      </c>
      <c r="C27" s="83">
        <v>0</v>
      </c>
      <c r="D27" s="83">
        <f t="shared" si="0"/>
        <v>226</v>
      </c>
    </row>
    <row r="28" spans="1:4" x14ac:dyDescent="0.2">
      <c r="A28" s="26" t="s">
        <v>181</v>
      </c>
      <c r="B28" s="84">
        <f>SUM(B25:B27)</f>
        <v>953</v>
      </c>
      <c r="C28" s="84">
        <f>SUM(C25:C27)</f>
        <v>1183</v>
      </c>
      <c r="D28" s="84">
        <f t="shared" si="0"/>
        <v>2136</v>
      </c>
    </row>
    <row r="29" spans="1:4" x14ac:dyDescent="0.2">
      <c r="B29" s="82"/>
      <c r="C29" s="82"/>
      <c r="D29" s="82" t="s">
        <v>0</v>
      </c>
    </row>
    <row r="30" spans="1:4" x14ac:dyDescent="0.2">
      <c r="A30" s="26" t="s">
        <v>182</v>
      </c>
      <c r="B30" s="82"/>
      <c r="C30" s="82"/>
      <c r="D30" s="82" t="s">
        <v>0</v>
      </c>
    </row>
    <row r="31" spans="1:4" x14ac:dyDescent="0.2">
      <c r="A31" t="s">
        <v>183</v>
      </c>
      <c r="B31" s="83">
        <v>597</v>
      </c>
      <c r="C31" s="83">
        <v>1047</v>
      </c>
      <c r="D31" s="83">
        <f t="shared" si="0"/>
        <v>1644</v>
      </c>
    </row>
    <row r="32" spans="1:4" x14ac:dyDescent="0.2">
      <c r="A32" s="26" t="s">
        <v>184</v>
      </c>
      <c r="B32" s="84">
        <f>SUM(B31:B31)+B28</f>
        <v>1550</v>
      </c>
      <c r="C32" s="84">
        <f>SUM(C31:C31)+C28</f>
        <v>2230</v>
      </c>
      <c r="D32" s="84">
        <f t="shared" si="0"/>
        <v>3780</v>
      </c>
    </row>
    <row r="33" spans="1:4" x14ac:dyDescent="0.2">
      <c r="B33" s="82"/>
      <c r="C33" s="82"/>
      <c r="D33" s="82" t="s">
        <v>190</v>
      </c>
    </row>
    <row r="34" spans="1:4" x14ac:dyDescent="0.2">
      <c r="A34" s="26" t="s">
        <v>185</v>
      </c>
      <c r="B34" s="82"/>
      <c r="C34" s="82"/>
      <c r="D34" s="82" t="s">
        <v>0</v>
      </c>
    </row>
    <row r="35" spans="1:4" x14ac:dyDescent="0.2">
      <c r="A35" t="s">
        <v>186</v>
      </c>
      <c r="B35" s="83">
        <v>7970</v>
      </c>
      <c r="C35" s="83">
        <v>4412</v>
      </c>
      <c r="D35" s="83">
        <f t="shared" si="0"/>
        <v>12382</v>
      </c>
    </row>
    <row r="36" spans="1:4" x14ac:dyDescent="0.2">
      <c r="B36" s="82"/>
      <c r="C36" s="82"/>
      <c r="D36" s="82" t="s">
        <v>0</v>
      </c>
    </row>
    <row r="37" spans="1:4" x14ac:dyDescent="0.2">
      <c r="A37" s="26" t="s">
        <v>187</v>
      </c>
      <c r="B37" s="84">
        <f>B35+B32</f>
        <v>9520</v>
      </c>
      <c r="C37" s="84">
        <f>C35+C32</f>
        <v>6642</v>
      </c>
      <c r="D37" s="84">
        <f t="shared" si="0"/>
        <v>16162</v>
      </c>
    </row>
    <row r="40" spans="1:4" x14ac:dyDescent="0.2">
      <c r="A40" s="81" t="s">
        <v>0</v>
      </c>
    </row>
    <row r="41" spans="1:4" x14ac:dyDescent="0.2">
      <c r="A41" s="87" t="s">
        <v>0</v>
      </c>
      <c r="B41" s="87"/>
      <c r="C41" s="87"/>
    </row>
    <row r="42" spans="1:4" x14ac:dyDescent="0.2">
      <c r="A42" s="87"/>
      <c r="B42" s="87"/>
      <c r="C42" s="87"/>
    </row>
    <row r="43" spans="1:4" x14ac:dyDescent="0.2">
      <c r="A43" s="87"/>
      <c r="B43" s="87"/>
      <c r="C43" s="87"/>
    </row>
    <row r="44" spans="1:4" x14ac:dyDescent="0.2">
      <c r="A44" s="87"/>
      <c r="B44" s="87"/>
      <c r="C44" s="87"/>
    </row>
    <row r="45" spans="1:4" x14ac:dyDescent="0.2">
      <c r="A45" s="87"/>
      <c r="B45" s="87"/>
      <c r="C45" s="87"/>
    </row>
    <row r="46" spans="1:4" x14ac:dyDescent="0.2">
      <c r="A46" s="87"/>
      <c r="B46" s="87"/>
      <c r="C46" s="87"/>
    </row>
    <row r="47" spans="1:4" x14ac:dyDescent="0.2">
      <c r="A47" s="87"/>
      <c r="B47" s="87"/>
      <c r="C47" s="87"/>
    </row>
    <row r="48" spans="1:4" x14ac:dyDescent="0.2">
      <c r="A48" s="87"/>
      <c r="B48" s="87"/>
      <c r="C48" s="87"/>
    </row>
    <row r="49" spans="1:3" x14ac:dyDescent="0.2">
      <c r="A49" s="87"/>
      <c r="B49" s="87"/>
      <c r="C49" s="87"/>
    </row>
    <row r="50" spans="1:3" x14ac:dyDescent="0.2">
      <c r="A50" s="87"/>
      <c r="B50" s="87"/>
      <c r="C50" s="87"/>
    </row>
    <row r="51" spans="1:3" x14ac:dyDescent="0.2">
      <c r="A51" s="87"/>
      <c r="B51" s="87"/>
      <c r="C51" s="87"/>
    </row>
    <row r="52" spans="1:3" x14ac:dyDescent="0.2">
      <c r="A52" s="87"/>
      <c r="B52" s="87"/>
      <c r="C52" s="87"/>
    </row>
    <row r="53" spans="1:3" x14ac:dyDescent="0.2">
      <c r="A53" s="87"/>
      <c r="B53" s="87"/>
      <c r="C53" s="87"/>
    </row>
    <row r="54" spans="1:3" x14ac:dyDescent="0.2">
      <c r="A54" s="87"/>
      <c r="B54" s="87"/>
      <c r="C54" s="87"/>
    </row>
    <row r="55" spans="1:3" x14ac:dyDescent="0.2">
      <c r="A55" s="87"/>
      <c r="B55" s="87"/>
      <c r="C55" s="87"/>
    </row>
    <row r="56" spans="1:3" x14ac:dyDescent="0.2">
      <c r="A56" s="87"/>
      <c r="B56" s="87"/>
      <c r="C56" s="87"/>
    </row>
    <row r="57" spans="1:3" x14ac:dyDescent="0.2">
      <c r="A57" s="87"/>
      <c r="B57" s="87"/>
      <c r="C57" s="87"/>
    </row>
    <row r="58" spans="1:3" x14ac:dyDescent="0.2">
      <c r="A58" s="87"/>
      <c r="B58" s="87"/>
      <c r="C58" s="87"/>
    </row>
    <row r="59" spans="1:3" x14ac:dyDescent="0.2">
      <c r="A59" s="87"/>
      <c r="B59" s="87"/>
      <c r="C59" s="87"/>
    </row>
    <row r="60" spans="1:3" x14ac:dyDescent="0.2">
      <c r="A60" s="87"/>
      <c r="B60" s="87"/>
      <c r="C60" s="87"/>
    </row>
    <row r="61" spans="1:3" x14ac:dyDescent="0.2">
      <c r="A61" s="87"/>
      <c r="B61" s="87"/>
      <c r="C61" s="87"/>
    </row>
    <row r="62" spans="1:3" x14ac:dyDescent="0.2">
      <c r="A62" s="87"/>
      <c r="B62" s="87"/>
      <c r="C62" s="87"/>
    </row>
    <row r="63" spans="1:3" x14ac:dyDescent="0.2">
      <c r="A63" s="87"/>
      <c r="B63" s="87"/>
      <c r="C63" s="87"/>
    </row>
    <row r="64" spans="1:3" x14ac:dyDescent="0.2">
      <c r="A64" s="87"/>
      <c r="B64" s="87"/>
      <c r="C64" s="87"/>
    </row>
    <row r="65" spans="1:3" x14ac:dyDescent="0.2">
      <c r="A65" s="87"/>
      <c r="B65" s="87"/>
      <c r="C65" s="87"/>
    </row>
    <row r="66" spans="1:3" x14ac:dyDescent="0.2">
      <c r="A66" s="87"/>
      <c r="B66" s="87"/>
      <c r="C66" s="87"/>
    </row>
    <row r="67" spans="1:3" x14ac:dyDescent="0.2">
      <c r="A67" s="87"/>
      <c r="B67" s="87"/>
      <c r="C67" s="87"/>
    </row>
    <row r="68" spans="1:3" x14ac:dyDescent="0.2">
      <c r="A68" s="87"/>
      <c r="B68" s="87"/>
      <c r="C68" s="87"/>
    </row>
    <row r="69" spans="1:3" x14ac:dyDescent="0.2">
      <c r="A69" s="87"/>
      <c r="B69" s="87"/>
      <c r="C69" s="87"/>
    </row>
    <row r="70" spans="1:3" x14ac:dyDescent="0.2">
      <c r="A70" s="87"/>
      <c r="B70" s="87"/>
      <c r="C70" s="87"/>
    </row>
    <row r="71" spans="1:3" x14ac:dyDescent="0.2">
      <c r="A71" s="87"/>
      <c r="B71" s="87"/>
      <c r="C71" s="87"/>
    </row>
    <row r="72" spans="1:3" x14ac:dyDescent="0.2">
      <c r="A72" s="87"/>
      <c r="B72" s="87"/>
      <c r="C72" s="87"/>
    </row>
    <row r="73" spans="1:3" x14ac:dyDescent="0.2">
      <c r="A73" s="87"/>
      <c r="B73" s="87"/>
      <c r="C73" s="87"/>
    </row>
    <row r="74" spans="1:3" x14ac:dyDescent="0.2">
      <c r="A74" s="87"/>
      <c r="B74" s="87"/>
      <c r="C74" s="87"/>
    </row>
    <row r="75" spans="1:3" x14ac:dyDescent="0.2">
      <c r="A75" s="87"/>
      <c r="B75" s="87"/>
      <c r="C75" s="87"/>
    </row>
    <row r="76" spans="1:3" x14ac:dyDescent="0.2">
      <c r="A76" s="87"/>
      <c r="B76" s="87"/>
      <c r="C76" s="87"/>
    </row>
    <row r="77" spans="1:3" x14ac:dyDescent="0.2">
      <c r="A77" s="87"/>
      <c r="B77" s="87"/>
      <c r="C77" s="87"/>
    </row>
    <row r="78" spans="1:3" x14ac:dyDescent="0.2">
      <c r="A78" s="87"/>
      <c r="B78" s="87"/>
      <c r="C78" s="87"/>
    </row>
    <row r="79" spans="1:3" x14ac:dyDescent="0.2">
      <c r="A79" s="87"/>
      <c r="B79" s="87"/>
      <c r="C79" s="87"/>
    </row>
    <row r="80" spans="1:3" x14ac:dyDescent="0.2">
      <c r="A80" s="87"/>
      <c r="B80" s="87"/>
      <c r="C80" s="87"/>
    </row>
    <row r="81" spans="1:3" x14ac:dyDescent="0.2">
      <c r="A81" s="87"/>
      <c r="B81" s="87"/>
      <c r="C81" s="87"/>
    </row>
    <row r="82" spans="1:3" x14ac:dyDescent="0.2">
      <c r="A82" s="87"/>
      <c r="B82" s="87"/>
      <c r="C82" s="87"/>
    </row>
    <row r="83" spans="1:3" x14ac:dyDescent="0.2">
      <c r="A83" s="87"/>
      <c r="B83" s="87"/>
      <c r="C83" s="87"/>
    </row>
    <row r="84" spans="1:3" x14ac:dyDescent="0.2">
      <c r="A84" s="87"/>
      <c r="B84" s="87"/>
      <c r="C84" s="87"/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5"/>
  <sheetViews>
    <sheetView zoomScale="125" zoomScaleNormal="125" zoomScalePageLayoutView="125" workbookViewId="0">
      <selection activeCell="F1" sqref="F1"/>
    </sheetView>
  </sheetViews>
  <sheetFormatPr defaultColWidth="8.85546875" defaultRowHeight="12.75" x14ac:dyDescent="0.2"/>
  <cols>
    <col min="1" max="1" width="45.7109375" customWidth="1"/>
    <col min="2" max="2" width="12.140625" customWidth="1"/>
    <col min="3" max="3" width="18" customWidth="1"/>
    <col min="4" max="4" width="24.140625" customWidth="1"/>
    <col min="5" max="5" width="10.42578125" customWidth="1"/>
  </cols>
  <sheetData>
    <row r="1" spans="1:10" ht="15.75" x14ac:dyDescent="0.25">
      <c r="A1" s="27" t="s">
        <v>71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8"/>
      <c r="B2" s="1"/>
      <c r="C2" s="86" t="s">
        <v>191</v>
      </c>
      <c r="D2" s="86"/>
      <c r="E2" s="1"/>
      <c r="F2" s="1"/>
      <c r="G2" s="1"/>
      <c r="H2" s="1"/>
      <c r="I2" s="1"/>
      <c r="J2" s="1"/>
    </row>
    <row r="3" spans="1:10" ht="15.75" x14ac:dyDescent="0.25">
      <c r="A3" s="28" t="s">
        <v>72</v>
      </c>
      <c r="B3" s="1"/>
      <c r="C3" s="29" t="s">
        <v>73</v>
      </c>
      <c r="D3" s="29" t="s">
        <v>74</v>
      </c>
      <c r="E3" s="1"/>
      <c r="F3" s="1"/>
      <c r="G3" s="1"/>
      <c r="H3" s="1"/>
      <c r="I3" s="1"/>
      <c r="J3" s="1"/>
    </row>
    <row r="4" spans="1:10" ht="15.75" x14ac:dyDescent="0.25">
      <c r="A4" s="27" t="s">
        <v>75</v>
      </c>
      <c r="B4" s="27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27" t="s">
        <v>76</v>
      </c>
      <c r="B5" s="30">
        <v>0</v>
      </c>
      <c r="C5" s="1" t="s">
        <v>77</v>
      </c>
      <c r="D5" s="1"/>
      <c r="E5" s="1"/>
      <c r="F5" s="1"/>
      <c r="G5" s="1"/>
      <c r="H5" s="1"/>
      <c r="I5" s="1"/>
      <c r="J5" s="1"/>
    </row>
    <row r="6" spans="1:10" ht="15.75" x14ac:dyDescent="0.25">
      <c r="A6" s="27" t="s">
        <v>78</v>
      </c>
      <c r="B6" s="31">
        <v>0</v>
      </c>
      <c r="C6" s="1" t="s">
        <v>77</v>
      </c>
      <c r="D6" s="1"/>
      <c r="E6" s="1"/>
      <c r="F6" s="1"/>
      <c r="G6" s="1"/>
      <c r="H6" s="1"/>
      <c r="I6" s="1"/>
      <c r="J6" s="1"/>
    </row>
    <row r="7" spans="1:10" ht="15.75" x14ac:dyDescent="0.25">
      <c r="A7" s="27" t="s">
        <v>79</v>
      </c>
      <c r="B7" s="32">
        <f>B5*(1-B6)</f>
        <v>0</v>
      </c>
      <c r="C7" s="33" t="s">
        <v>80</v>
      </c>
      <c r="D7" s="1" t="s">
        <v>81</v>
      </c>
      <c r="E7" s="1"/>
      <c r="F7" s="1"/>
      <c r="G7" s="1"/>
      <c r="H7" s="1"/>
      <c r="I7" s="1"/>
      <c r="J7" s="1"/>
    </row>
    <row r="8" spans="1:10" ht="15.75" x14ac:dyDescent="0.25">
      <c r="A8" s="27" t="s">
        <v>82</v>
      </c>
      <c r="B8" s="34">
        <v>0</v>
      </c>
      <c r="C8" s="1" t="s">
        <v>83</v>
      </c>
      <c r="D8" s="1" t="s">
        <v>84</v>
      </c>
      <c r="E8" s="1"/>
      <c r="F8" s="1"/>
      <c r="G8" s="1"/>
      <c r="H8" s="1"/>
      <c r="I8" s="1"/>
      <c r="J8" s="1"/>
    </row>
    <row r="9" spans="1:10" ht="15.75" x14ac:dyDescent="0.25">
      <c r="A9" s="28"/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27" t="s">
        <v>85</v>
      </c>
      <c r="B10" s="27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27" t="s">
        <v>86</v>
      </c>
      <c r="B11" s="30">
        <v>0</v>
      </c>
      <c r="C11" s="1" t="s">
        <v>77</v>
      </c>
      <c r="D11" s="1"/>
      <c r="E11" s="1"/>
      <c r="F11" s="1"/>
      <c r="G11" s="1"/>
      <c r="H11" s="1"/>
      <c r="I11" s="1"/>
      <c r="J11" s="1"/>
    </row>
    <row r="12" spans="1:10" ht="15.75" x14ac:dyDescent="0.25">
      <c r="A12" s="27" t="s">
        <v>87</v>
      </c>
      <c r="B12" s="30">
        <v>0</v>
      </c>
      <c r="C12" s="1" t="s">
        <v>77</v>
      </c>
      <c r="D12" s="1" t="s">
        <v>88</v>
      </c>
      <c r="E12" s="1"/>
      <c r="F12" s="1"/>
      <c r="G12" s="1"/>
      <c r="H12" s="1"/>
      <c r="I12" s="1"/>
      <c r="J12" s="1"/>
    </row>
    <row r="13" spans="1:10" ht="15.75" x14ac:dyDescent="0.25">
      <c r="A13" s="27" t="s">
        <v>89</v>
      </c>
      <c r="B13" s="35">
        <v>0</v>
      </c>
      <c r="C13" s="1" t="s">
        <v>77</v>
      </c>
      <c r="D13" s="1"/>
      <c r="E13" s="1"/>
      <c r="F13" s="1" t="s">
        <v>0</v>
      </c>
      <c r="G13" s="1"/>
      <c r="H13" s="1"/>
      <c r="I13" s="1"/>
      <c r="J13" s="1"/>
    </row>
    <row r="14" spans="1:10" ht="15.75" x14ac:dyDescent="0.25">
      <c r="A14" s="27" t="s">
        <v>90</v>
      </c>
      <c r="B14" s="32">
        <f>B11+(B13*B12)</f>
        <v>0</v>
      </c>
      <c r="C14" s="33" t="s">
        <v>91</v>
      </c>
      <c r="D14" s="1" t="s">
        <v>92</v>
      </c>
      <c r="E14" s="1"/>
      <c r="F14" s="1"/>
      <c r="G14" s="1"/>
      <c r="H14" s="1"/>
      <c r="I14" s="1"/>
      <c r="J14" s="1"/>
    </row>
    <row r="15" spans="1:10" ht="15.75" x14ac:dyDescent="0.25">
      <c r="A15" s="27" t="s">
        <v>93</v>
      </c>
      <c r="B15" s="36">
        <f>1-B8</f>
        <v>1</v>
      </c>
      <c r="C15" s="33" t="s">
        <v>94</v>
      </c>
      <c r="D15" s="1" t="s">
        <v>95</v>
      </c>
      <c r="E15" s="1"/>
      <c r="F15" s="1"/>
      <c r="G15" s="1"/>
      <c r="H15" s="1"/>
      <c r="I15" s="1"/>
      <c r="J15" s="1"/>
    </row>
    <row r="16" spans="1:10" ht="15.75" x14ac:dyDescent="0.25">
      <c r="A16" s="27"/>
      <c r="B16" s="36"/>
      <c r="C16" s="1"/>
      <c r="D16" s="1"/>
      <c r="E16" s="1"/>
      <c r="F16" s="1"/>
      <c r="G16" s="1"/>
      <c r="H16" s="1"/>
      <c r="I16" s="1"/>
      <c r="J16" s="1"/>
    </row>
    <row r="17" spans="1:10" ht="15.75" x14ac:dyDescent="0.25">
      <c r="A17" s="27" t="s">
        <v>96</v>
      </c>
      <c r="B17" s="32">
        <f>(B7*B8)+(B14*B15)</f>
        <v>0</v>
      </c>
      <c r="C17" s="33" t="s">
        <v>97</v>
      </c>
      <c r="D17" s="1" t="s">
        <v>98</v>
      </c>
      <c r="E17" s="1"/>
      <c r="F17" s="1"/>
      <c r="G17" s="1"/>
      <c r="H17" s="1"/>
      <c r="I17" s="1"/>
      <c r="J17" s="1"/>
    </row>
    <row r="18" spans="1:10" ht="15.75" x14ac:dyDescent="0.25">
      <c r="A18" s="27"/>
      <c r="B18" s="32"/>
      <c r="C18" s="33"/>
      <c r="D18" s="1"/>
      <c r="E18" s="1"/>
      <c r="F18" s="1"/>
      <c r="G18" s="1"/>
      <c r="H18" s="1"/>
      <c r="I18" s="1"/>
      <c r="J18" s="1"/>
    </row>
    <row r="19" spans="1:10" ht="15" x14ac:dyDescent="0.2">
      <c r="A19" s="79" t="s">
        <v>212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25">
      <c r="A20" s="79" t="s">
        <v>205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5" x14ac:dyDescent="0.2">
      <c r="A21" s="132" t="s">
        <v>213</v>
      </c>
      <c r="B21" s="128"/>
      <c r="C21" s="128"/>
      <c r="D21" s="128"/>
      <c r="E21" s="3"/>
      <c r="F21" s="1"/>
      <c r="G21" s="1"/>
      <c r="H21" s="1"/>
      <c r="I21" s="1"/>
      <c r="J21" s="1"/>
    </row>
    <row r="22" spans="1:10" ht="15" x14ac:dyDescent="0.2">
      <c r="A22" s="137"/>
      <c r="B22" s="138"/>
      <c r="C22" s="138"/>
      <c r="D22" s="138"/>
      <c r="E22" s="139"/>
      <c r="F22" s="1"/>
      <c r="G22" s="1"/>
      <c r="H22" s="1"/>
      <c r="I22" s="1"/>
      <c r="J22" s="1"/>
    </row>
    <row r="23" spans="1:10" ht="15" x14ac:dyDescent="0.2">
      <c r="A23" s="137"/>
      <c r="B23" s="138"/>
      <c r="C23" s="138"/>
      <c r="D23" s="138"/>
      <c r="E23" s="139"/>
      <c r="F23" s="1"/>
      <c r="G23" s="1"/>
      <c r="H23" s="1"/>
      <c r="I23" s="1"/>
      <c r="J23" s="1"/>
    </row>
    <row r="24" spans="1:10" ht="15" x14ac:dyDescent="0.2">
      <c r="A24" s="137"/>
      <c r="B24" s="138"/>
      <c r="C24" s="138"/>
      <c r="D24" s="138"/>
      <c r="E24" s="139"/>
      <c r="F24" s="1"/>
      <c r="G24" s="1"/>
      <c r="H24" s="1"/>
      <c r="I24" s="1"/>
      <c r="J24" s="1"/>
    </row>
    <row r="25" spans="1:10" ht="15" x14ac:dyDescent="0.2">
      <c r="A25" s="137"/>
      <c r="B25" s="138"/>
      <c r="C25" s="138"/>
      <c r="D25" s="138"/>
      <c r="E25" s="139"/>
      <c r="F25" s="1"/>
      <c r="G25" s="1"/>
      <c r="H25" s="1"/>
      <c r="I25" s="1"/>
      <c r="J25" s="1"/>
    </row>
    <row r="26" spans="1:10" ht="15" x14ac:dyDescent="0.2">
      <c r="A26" s="137"/>
      <c r="B26" s="138"/>
      <c r="C26" s="138"/>
      <c r="D26" s="138"/>
      <c r="E26" s="139"/>
      <c r="F26" s="1"/>
      <c r="G26" s="1"/>
      <c r="H26" s="1"/>
      <c r="I26" s="1"/>
      <c r="J26" s="1"/>
    </row>
    <row r="27" spans="1:10" ht="15" x14ac:dyDescent="0.2">
      <c r="A27" s="137"/>
      <c r="B27" s="138"/>
      <c r="C27" s="138"/>
      <c r="D27" s="138"/>
      <c r="E27" s="139"/>
      <c r="F27" s="1"/>
      <c r="G27" s="1"/>
      <c r="H27" s="1"/>
      <c r="I27" s="1"/>
      <c r="J27" s="1"/>
    </row>
    <row r="28" spans="1:10" ht="15" x14ac:dyDescent="0.2">
      <c r="A28" s="137"/>
      <c r="B28" s="138"/>
      <c r="C28" s="138"/>
      <c r="D28" s="138"/>
      <c r="E28" s="139"/>
      <c r="F28" s="1"/>
      <c r="G28" s="1"/>
      <c r="H28" s="1"/>
      <c r="I28" s="1"/>
      <c r="J28" s="1"/>
    </row>
    <row r="29" spans="1:10" ht="15" x14ac:dyDescent="0.2">
      <c r="A29" s="137"/>
      <c r="B29" s="138"/>
      <c r="C29" s="138"/>
      <c r="D29" s="138"/>
      <c r="E29" s="139"/>
      <c r="F29" s="1"/>
      <c r="G29" s="1"/>
      <c r="H29" s="1"/>
      <c r="I29" s="1"/>
      <c r="J29" s="1"/>
    </row>
    <row r="30" spans="1:10" ht="15" x14ac:dyDescent="0.2">
      <c r="A30" s="137"/>
      <c r="B30" s="138"/>
      <c r="C30" s="138"/>
      <c r="D30" s="138"/>
      <c r="E30" s="139"/>
      <c r="F30" s="1"/>
      <c r="G30" s="1"/>
      <c r="H30" s="1"/>
      <c r="I30" s="1"/>
      <c r="J30" s="1"/>
    </row>
    <row r="31" spans="1:10" ht="15" x14ac:dyDescent="0.2">
      <c r="A31" s="137"/>
      <c r="B31" s="138"/>
      <c r="C31" s="138"/>
      <c r="D31" s="138"/>
      <c r="E31" s="139"/>
      <c r="F31" s="1"/>
      <c r="G31" s="1"/>
      <c r="H31" s="1"/>
      <c r="I31" s="1"/>
      <c r="J31" s="1"/>
    </row>
    <row r="32" spans="1:10" ht="15" x14ac:dyDescent="0.2">
      <c r="A32" s="137"/>
      <c r="B32" s="138"/>
      <c r="C32" s="138"/>
      <c r="D32" s="138"/>
      <c r="E32" s="139"/>
      <c r="F32" s="1"/>
      <c r="G32" s="1"/>
      <c r="H32" s="1"/>
      <c r="I32" s="1"/>
      <c r="J32" s="1"/>
    </row>
    <row r="33" spans="1:10" ht="15" x14ac:dyDescent="0.2">
      <c r="A33" s="137"/>
      <c r="B33" s="138"/>
      <c r="C33" s="138"/>
      <c r="D33" s="138"/>
      <c r="E33" s="139"/>
      <c r="F33" s="1"/>
      <c r="G33" s="1"/>
      <c r="H33" s="1"/>
      <c r="I33" s="1"/>
      <c r="J33" s="1"/>
    </row>
    <row r="34" spans="1:10" ht="15" x14ac:dyDescent="0.2">
      <c r="A34" s="137"/>
      <c r="B34" s="138"/>
      <c r="C34" s="138"/>
      <c r="D34" s="138"/>
      <c r="E34" s="139"/>
      <c r="F34" s="1"/>
      <c r="G34" s="1"/>
      <c r="H34" s="1"/>
      <c r="I34" s="1"/>
      <c r="J34" s="1"/>
    </row>
    <row r="35" spans="1:10" ht="15" x14ac:dyDescent="0.2">
      <c r="A35" s="137"/>
      <c r="B35" s="138"/>
      <c r="C35" s="138"/>
      <c r="D35" s="138"/>
      <c r="E35" s="139"/>
      <c r="F35" s="1"/>
      <c r="G35" s="1"/>
      <c r="H35" s="1"/>
      <c r="I35" s="1"/>
      <c r="J35" s="1"/>
    </row>
    <row r="36" spans="1:10" ht="15.75" thickBot="1" x14ac:dyDescent="0.25">
      <c r="A36" s="140"/>
      <c r="B36" s="141"/>
      <c r="C36" s="141"/>
      <c r="D36" s="141"/>
      <c r="E36" s="142"/>
      <c r="F36" s="1"/>
      <c r="G36" s="1"/>
      <c r="H36" s="1"/>
      <c r="I36" s="1"/>
      <c r="J36" s="1"/>
    </row>
    <row r="37" spans="1:10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">
    <mergeCell ref="A22:E36"/>
  </mergeCells>
  <printOptions headings="1" gridLines="1"/>
  <pageMargins left="0.75" right="0.75" top="1" bottom="1" header="0.5" footer="0.5"/>
  <pageSetup orientation="portrait" horizontalDpi="300" verticalDpi="300"/>
  <headerFooter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9"/>
  <sheetViews>
    <sheetView zoomScale="125" zoomScaleNormal="125" zoomScalePageLayoutView="125" workbookViewId="0">
      <selection activeCell="I1" sqref="I1"/>
    </sheetView>
  </sheetViews>
  <sheetFormatPr defaultColWidth="8.85546875" defaultRowHeight="12.75" x14ac:dyDescent="0.2"/>
  <cols>
    <col min="1" max="1" width="46.85546875" customWidth="1"/>
    <col min="2" max="3" width="11.85546875" customWidth="1"/>
    <col min="4" max="4" width="11.42578125" customWidth="1"/>
    <col min="5" max="5" width="11.140625" customWidth="1"/>
    <col min="6" max="6" width="11.7109375" customWidth="1"/>
    <col min="7" max="7" width="11.42578125" customWidth="1"/>
    <col min="8" max="8" width="18.28515625" customWidth="1"/>
    <col min="9" max="9" width="22.42578125" customWidth="1"/>
    <col min="10" max="10" width="13.28515625" customWidth="1"/>
    <col min="11" max="11" width="15.28515625" customWidth="1"/>
    <col min="12" max="12" width="13.85546875" customWidth="1"/>
    <col min="13" max="13" width="16.140625" customWidth="1"/>
  </cols>
  <sheetData>
    <row r="1" spans="1:8" ht="15.75" customHeight="1" x14ac:dyDescent="0.25">
      <c r="A1" s="28" t="s">
        <v>99</v>
      </c>
      <c r="B1" s="28"/>
      <c r="C1" s="86" t="s">
        <v>215</v>
      </c>
      <c r="D1" s="1"/>
      <c r="E1" s="1"/>
      <c r="F1" s="1"/>
      <c r="G1" s="1"/>
      <c r="H1" s="2"/>
    </row>
    <row r="2" spans="1:8" ht="15.75" customHeight="1" x14ac:dyDescent="0.25">
      <c r="A2" s="28" t="s">
        <v>100</v>
      </c>
      <c r="B2" s="28"/>
      <c r="C2" s="1"/>
      <c r="D2" s="1"/>
      <c r="E2" s="1"/>
      <c r="F2" s="1"/>
      <c r="G2" s="1"/>
      <c r="H2" s="2"/>
    </row>
    <row r="3" spans="1:8" ht="15.75" customHeight="1" x14ac:dyDescent="0.25">
      <c r="A3" s="37" t="s">
        <v>101</v>
      </c>
      <c r="B3" s="38">
        <v>2005</v>
      </c>
      <c r="C3" s="27">
        <f t="shared" ref="C3:G4" si="0">B3+1</f>
        <v>2006</v>
      </c>
      <c r="D3" s="27">
        <f t="shared" si="0"/>
        <v>2007</v>
      </c>
      <c r="E3" s="27">
        <f t="shared" si="0"/>
        <v>2008</v>
      </c>
      <c r="F3" s="27">
        <f t="shared" si="0"/>
        <v>2009</v>
      </c>
      <c r="G3" s="27">
        <f t="shared" si="0"/>
        <v>2010</v>
      </c>
      <c r="H3" s="2"/>
    </row>
    <row r="4" spans="1:8" ht="15.75" customHeight="1" x14ac:dyDescent="0.25">
      <c r="A4" s="39" t="s">
        <v>70</v>
      </c>
      <c r="B4" s="40">
        <v>0</v>
      </c>
      <c r="C4" s="28">
        <f t="shared" si="0"/>
        <v>1</v>
      </c>
      <c r="D4" s="28">
        <f t="shared" si="0"/>
        <v>2</v>
      </c>
      <c r="E4" s="28">
        <f t="shared" si="0"/>
        <v>3</v>
      </c>
      <c r="F4" s="28">
        <f t="shared" si="0"/>
        <v>4</v>
      </c>
      <c r="G4" s="28">
        <f t="shared" si="0"/>
        <v>5</v>
      </c>
      <c r="H4" s="2"/>
    </row>
    <row r="5" spans="1:8" ht="15.75" customHeight="1" x14ac:dyDescent="0.25">
      <c r="A5" s="1" t="s">
        <v>102</v>
      </c>
      <c r="B5" s="41"/>
      <c r="C5" s="42">
        <f>17537+2036+600</f>
        <v>20173</v>
      </c>
      <c r="D5" s="42">
        <f>20002+2036+1200</f>
        <v>23238</v>
      </c>
      <c r="E5" s="42">
        <f>22921+2036+1800</f>
        <v>26757</v>
      </c>
      <c r="F5" s="42">
        <f>26349+2036+2400</f>
        <v>30785</v>
      </c>
      <c r="G5" s="42">
        <v>30785</v>
      </c>
      <c r="H5" s="94" t="s">
        <v>208</v>
      </c>
    </row>
    <row r="6" spans="1:8" ht="15.75" customHeight="1" x14ac:dyDescent="0.25">
      <c r="A6" s="1" t="s">
        <v>42</v>
      </c>
      <c r="B6" s="41"/>
      <c r="C6" s="10">
        <v>0.35</v>
      </c>
      <c r="D6" s="10">
        <v>0.35</v>
      </c>
      <c r="E6" s="10">
        <v>0.35</v>
      </c>
      <c r="F6" s="10">
        <v>0.35</v>
      </c>
      <c r="G6" s="10">
        <v>0.35</v>
      </c>
      <c r="H6" s="2"/>
    </row>
    <row r="7" spans="1:8" ht="15.75" customHeight="1" x14ac:dyDescent="0.25">
      <c r="A7" s="1" t="s">
        <v>103</v>
      </c>
      <c r="B7" s="43"/>
      <c r="C7" s="42">
        <v>600</v>
      </c>
      <c r="D7" s="42">
        <v>1200</v>
      </c>
      <c r="E7" s="42">
        <v>1800</v>
      </c>
      <c r="F7" s="42">
        <v>2400</v>
      </c>
      <c r="G7" s="42">
        <v>2400</v>
      </c>
      <c r="H7" s="2"/>
    </row>
    <row r="8" spans="1:8" ht="15.75" customHeight="1" x14ac:dyDescent="0.2">
      <c r="A8" s="1" t="s">
        <v>104</v>
      </c>
      <c r="B8" s="42">
        <v>0</v>
      </c>
      <c r="C8" s="42">
        <v>2326</v>
      </c>
      <c r="D8" s="42">
        <v>2434</v>
      </c>
      <c r="E8" s="42">
        <v>2996</v>
      </c>
      <c r="F8" s="42">
        <v>3690</v>
      </c>
      <c r="G8" s="42">
        <v>3690</v>
      </c>
      <c r="H8" s="2"/>
    </row>
    <row r="9" spans="1:8" ht="15.75" customHeight="1" x14ac:dyDescent="0.2">
      <c r="A9" s="1" t="s">
        <v>105</v>
      </c>
      <c r="B9" s="44"/>
      <c r="C9" s="42">
        <v>3600</v>
      </c>
      <c r="D9" s="42">
        <v>3600</v>
      </c>
      <c r="E9" s="42">
        <v>3600</v>
      </c>
      <c r="F9" s="42">
        <v>3600</v>
      </c>
      <c r="G9" s="42">
        <v>3600</v>
      </c>
      <c r="H9" s="2"/>
    </row>
    <row r="10" spans="1:8" ht="15.75" customHeight="1" x14ac:dyDescent="0.2">
      <c r="A10" s="1" t="s">
        <v>106</v>
      </c>
      <c r="B10" s="45"/>
      <c r="C10" s="46"/>
      <c r="D10" s="46"/>
      <c r="E10" s="46"/>
      <c r="F10" s="46"/>
      <c r="G10" s="10">
        <v>0</v>
      </c>
      <c r="H10" s="94" t="s">
        <v>206</v>
      </c>
    </row>
    <row r="11" spans="1:8" ht="15.75" customHeight="1" x14ac:dyDescent="0.2">
      <c r="A11" s="1" t="s">
        <v>107</v>
      </c>
      <c r="B11" s="10">
        <v>0</v>
      </c>
      <c r="C11" s="47"/>
      <c r="D11" s="47"/>
      <c r="E11" s="47"/>
      <c r="F11" s="47"/>
      <c r="G11" s="47"/>
      <c r="H11" s="94" t="s">
        <v>206</v>
      </c>
    </row>
    <row r="12" spans="1:8" ht="15.75" customHeight="1" x14ac:dyDescent="0.2">
      <c r="A12" s="1" t="s">
        <v>108</v>
      </c>
      <c r="B12" s="48">
        <v>0</v>
      </c>
      <c r="C12" s="1"/>
      <c r="D12" s="1"/>
      <c r="E12" s="1"/>
      <c r="F12" s="1"/>
      <c r="G12" s="1"/>
      <c r="H12" s="95"/>
    </row>
    <row r="13" spans="1:8" ht="15.75" customHeight="1" x14ac:dyDescent="0.2">
      <c r="A13" s="1" t="s">
        <v>109</v>
      </c>
      <c r="B13" s="49">
        <v>0</v>
      </c>
      <c r="C13" s="1"/>
      <c r="D13" s="1"/>
      <c r="E13" s="1"/>
      <c r="F13" s="1"/>
      <c r="G13" s="1"/>
      <c r="H13" s="94" t="s">
        <v>207</v>
      </c>
    </row>
    <row r="14" spans="1:8" ht="15.75" customHeight="1" x14ac:dyDescent="0.2">
      <c r="A14" s="1" t="s">
        <v>110</v>
      </c>
      <c r="B14" s="49">
        <v>0</v>
      </c>
      <c r="C14" s="1"/>
      <c r="D14" s="1"/>
      <c r="E14" s="1"/>
      <c r="F14" s="1"/>
      <c r="G14" s="1"/>
      <c r="H14" s="94" t="s">
        <v>207</v>
      </c>
    </row>
    <row r="15" spans="1:8" ht="15" x14ac:dyDescent="0.2">
      <c r="A15" s="1"/>
      <c r="B15" s="1"/>
      <c r="C15" s="50"/>
      <c r="D15" s="50"/>
      <c r="E15" s="50"/>
      <c r="F15" s="50"/>
      <c r="G15" s="50"/>
      <c r="H15" s="2"/>
    </row>
    <row r="16" spans="1:8" ht="15.75" x14ac:dyDescent="0.25">
      <c r="A16" s="37" t="s">
        <v>101</v>
      </c>
      <c r="B16" s="27">
        <f>B3</f>
        <v>2005</v>
      </c>
      <c r="C16" s="27">
        <f t="shared" ref="C16:G17" si="1">B16+1</f>
        <v>2006</v>
      </c>
      <c r="D16" s="27">
        <f t="shared" si="1"/>
        <v>2007</v>
      </c>
      <c r="E16" s="27">
        <f t="shared" si="1"/>
        <v>2008</v>
      </c>
      <c r="F16" s="27">
        <f t="shared" si="1"/>
        <v>2009</v>
      </c>
      <c r="G16" s="27">
        <f t="shared" si="1"/>
        <v>2010</v>
      </c>
      <c r="H16" s="27"/>
    </row>
    <row r="17" spans="1:8" ht="15.75" x14ac:dyDescent="0.25">
      <c r="A17" s="39" t="s">
        <v>70</v>
      </c>
      <c r="B17" s="28">
        <f>B4</f>
        <v>0</v>
      </c>
      <c r="C17" s="28">
        <f t="shared" si="1"/>
        <v>1</v>
      </c>
      <c r="D17" s="28">
        <f t="shared" si="1"/>
        <v>2</v>
      </c>
      <c r="E17" s="28">
        <f t="shared" si="1"/>
        <v>3</v>
      </c>
      <c r="F17" s="28">
        <f t="shared" si="1"/>
        <v>4</v>
      </c>
      <c r="G17" s="28">
        <f t="shared" si="1"/>
        <v>5</v>
      </c>
      <c r="H17" s="51"/>
    </row>
    <row r="18" spans="1:8" ht="15" x14ac:dyDescent="0.2">
      <c r="A18" s="1" t="s">
        <v>111</v>
      </c>
      <c r="B18" s="1"/>
      <c r="C18" s="50">
        <f>C5*(1-C6)</f>
        <v>13112.45</v>
      </c>
      <c r="D18" s="50">
        <f>D5*(1-D6)</f>
        <v>15104.7</v>
      </c>
      <c r="E18" s="50">
        <f>E5*(1-E6)</f>
        <v>17392.05</v>
      </c>
      <c r="F18" s="50">
        <f>F5*(1-F6)</f>
        <v>20010.25</v>
      </c>
      <c r="G18" s="50">
        <f>G5*(1-G6)</f>
        <v>20010.25</v>
      </c>
      <c r="H18" s="2"/>
    </row>
    <row r="19" spans="1:8" ht="15" x14ac:dyDescent="0.2">
      <c r="A19" s="52" t="s">
        <v>112</v>
      </c>
      <c r="B19" s="52"/>
      <c r="C19" s="53">
        <f>C7</f>
        <v>600</v>
      </c>
      <c r="D19" s="53">
        <f>D7</f>
        <v>1200</v>
      </c>
      <c r="E19" s="53">
        <f>E7</f>
        <v>1800</v>
      </c>
      <c r="F19" s="53">
        <f>F7</f>
        <v>2400</v>
      </c>
      <c r="G19" s="53">
        <f>G7</f>
        <v>2400</v>
      </c>
      <c r="H19" s="2"/>
    </row>
    <row r="20" spans="1:8" ht="15" x14ac:dyDescent="0.2">
      <c r="A20" s="33" t="s">
        <v>113</v>
      </c>
      <c r="B20" s="1"/>
      <c r="C20" s="50">
        <f>C18+C19</f>
        <v>13712.45</v>
      </c>
      <c r="D20" s="50">
        <f>D18+D19</f>
        <v>16304.7</v>
      </c>
      <c r="E20" s="50">
        <f>E18+E19</f>
        <v>19192.05</v>
      </c>
      <c r="F20" s="50">
        <f>F18+F19</f>
        <v>22410.25</v>
      </c>
      <c r="G20" s="50">
        <f>G18+G19</f>
        <v>22410.25</v>
      </c>
      <c r="H20" s="2"/>
    </row>
    <row r="21" spans="1:8" ht="15" x14ac:dyDescent="0.2">
      <c r="A21" s="33" t="s">
        <v>114</v>
      </c>
      <c r="B21" s="33"/>
      <c r="C21" s="50">
        <f>-C8+B8</f>
        <v>-2326</v>
      </c>
      <c r="D21" s="50">
        <f>-D8+C8</f>
        <v>-108</v>
      </c>
      <c r="E21" s="50">
        <f>-E8+D8</f>
        <v>-562</v>
      </c>
      <c r="F21" s="50">
        <f>-F8+E8</f>
        <v>-694</v>
      </c>
      <c r="G21" s="50">
        <f>-G8+F8</f>
        <v>0</v>
      </c>
      <c r="H21" s="2"/>
    </row>
    <row r="22" spans="1:8" ht="15" x14ac:dyDescent="0.2">
      <c r="A22" s="52" t="s">
        <v>115</v>
      </c>
      <c r="B22" s="52"/>
      <c r="C22" s="53">
        <f>-C9</f>
        <v>-3600</v>
      </c>
      <c r="D22" s="53">
        <f>-D9</f>
        <v>-3600</v>
      </c>
      <c r="E22" s="53">
        <f>-E9</f>
        <v>-3600</v>
      </c>
      <c r="F22" s="53">
        <f>-F9</f>
        <v>-3600</v>
      </c>
      <c r="G22" s="53">
        <f>-G9</f>
        <v>-3600</v>
      </c>
      <c r="H22" s="2"/>
    </row>
    <row r="23" spans="1:8" ht="15" x14ac:dyDescent="0.2">
      <c r="A23" s="54" t="s">
        <v>116</v>
      </c>
      <c r="B23" s="55"/>
      <c r="C23" s="56">
        <f>C20+C21+C22</f>
        <v>7786.4500000000007</v>
      </c>
      <c r="D23" s="56">
        <f>D20+D21+D22</f>
        <v>12596.7</v>
      </c>
      <c r="E23" s="56">
        <f>E20+E21+E22</f>
        <v>15030.05</v>
      </c>
      <c r="F23" s="56">
        <f>F20+F21+F22</f>
        <v>18116.25</v>
      </c>
      <c r="G23" s="56">
        <f>G20+G21+G22</f>
        <v>18810.25</v>
      </c>
      <c r="H23" s="2"/>
    </row>
    <row r="24" spans="1:8" ht="15" x14ac:dyDescent="0.2">
      <c r="A24" s="52" t="s">
        <v>117</v>
      </c>
      <c r="B24" s="57"/>
      <c r="C24" s="53"/>
      <c r="D24" s="53"/>
      <c r="E24" s="53"/>
      <c r="F24" s="53"/>
      <c r="G24" s="53" t="e">
        <f>(G23*(1+G10))/(B11-G10)</f>
        <v>#DIV/0!</v>
      </c>
      <c r="H24" s="2"/>
    </row>
    <row r="25" spans="1:8" ht="15" x14ac:dyDescent="0.2">
      <c r="A25" s="33" t="s">
        <v>118</v>
      </c>
      <c r="B25" s="1"/>
      <c r="C25" s="50">
        <f>+C23+C24</f>
        <v>7786.4500000000007</v>
      </c>
      <c r="D25" s="50">
        <f>+D23+D24</f>
        <v>12596.7</v>
      </c>
      <c r="E25" s="50">
        <f>+E23+E24</f>
        <v>15030.05</v>
      </c>
      <c r="F25" s="50">
        <f>+F23+F24</f>
        <v>18116.25</v>
      </c>
      <c r="G25" s="50" t="e">
        <f>+G23+G24</f>
        <v>#DIV/0!</v>
      </c>
      <c r="H25" s="2"/>
    </row>
    <row r="26" spans="1:8" ht="15" x14ac:dyDescent="0.2">
      <c r="A26" s="33"/>
      <c r="B26" s="1"/>
      <c r="C26" s="50"/>
      <c r="D26" s="50"/>
      <c r="E26" s="50"/>
      <c r="F26" s="50"/>
      <c r="G26" s="50"/>
      <c r="H26" s="2"/>
    </row>
    <row r="27" spans="1:8" ht="15" x14ac:dyDescent="0.2">
      <c r="A27" s="1" t="s">
        <v>119</v>
      </c>
      <c r="B27" s="50" t="e">
        <f>NPV(B11,C25:G25)</f>
        <v>#DIV/0!</v>
      </c>
      <c r="C27" s="10"/>
      <c r="D27" s="1"/>
      <c r="E27" s="1"/>
      <c r="F27" s="1"/>
      <c r="G27" s="1"/>
      <c r="H27" s="2"/>
    </row>
    <row r="28" spans="1:8" ht="15" x14ac:dyDescent="0.2">
      <c r="A28" s="52" t="s">
        <v>120</v>
      </c>
      <c r="B28" s="58">
        <f>B12</f>
        <v>0</v>
      </c>
      <c r="C28" s="1"/>
      <c r="D28" s="59" t="s">
        <v>0</v>
      </c>
      <c r="E28" s="1"/>
      <c r="F28" s="1"/>
      <c r="G28" s="1" t="s">
        <v>0</v>
      </c>
      <c r="H28" s="2"/>
    </row>
    <row r="29" spans="1:8" ht="15" x14ac:dyDescent="0.2">
      <c r="A29" s="33" t="s">
        <v>121</v>
      </c>
      <c r="B29" s="60" t="e">
        <f>B27-B28</f>
        <v>#DIV/0!</v>
      </c>
      <c r="C29" s="1"/>
      <c r="D29" s="1" t="s">
        <v>0</v>
      </c>
      <c r="E29" s="1"/>
      <c r="F29" s="1"/>
      <c r="G29" s="1"/>
      <c r="H29" s="2"/>
    </row>
    <row r="30" spans="1:8" ht="15" x14ac:dyDescent="0.2">
      <c r="A30" s="52" t="s">
        <v>122</v>
      </c>
      <c r="B30" s="61">
        <f>B14</f>
        <v>0</v>
      </c>
      <c r="C30" s="1"/>
      <c r="D30" s="1"/>
      <c r="E30" s="1"/>
      <c r="F30" s="1"/>
      <c r="G30" s="1"/>
      <c r="H30" s="2"/>
    </row>
    <row r="31" spans="1:8" ht="15" x14ac:dyDescent="0.2">
      <c r="A31" s="33" t="s">
        <v>123</v>
      </c>
      <c r="B31" s="62" t="e">
        <f>B29+B30</f>
        <v>#DIV/0!</v>
      </c>
      <c r="C31" s="1"/>
      <c r="D31" s="1"/>
      <c r="E31" s="1"/>
      <c r="F31" s="1"/>
      <c r="G31" s="1"/>
      <c r="H31" s="2"/>
    </row>
    <row r="32" spans="1:8" ht="15" x14ac:dyDescent="0.2">
      <c r="A32" s="52" t="s">
        <v>124</v>
      </c>
      <c r="B32" s="63">
        <f>B13</f>
        <v>0</v>
      </c>
      <c r="C32" s="1"/>
      <c r="D32" s="1"/>
      <c r="E32" s="1"/>
      <c r="F32" s="1"/>
      <c r="G32" s="1"/>
      <c r="H32" s="2"/>
    </row>
    <row r="33" spans="1:10" ht="15.75" x14ac:dyDescent="0.25">
      <c r="A33" s="27" t="s">
        <v>125</v>
      </c>
      <c r="B33" s="64" t="e">
        <f>B31/B13</f>
        <v>#DIV/0!</v>
      </c>
      <c r="C33" s="1"/>
      <c r="D33" s="1"/>
      <c r="E33" s="1"/>
      <c r="F33" s="1"/>
      <c r="G33" s="1"/>
      <c r="H33" s="2"/>
    </row>
    <row r="34" spans="1:10" ht="15.75" x14ac:dyDescent="0.25">
      <c r="A34" s="27"/>
      <c r="B34" s="64"/>
      <c r="C34" s="1"/>
      <c r="D34" s="1"/>
      <c r="E34" s="1"/>
      <c r="F34" s="1"/>
      <c r="G34" s="1"/>
      <c r="H34" s="2"/>
    </row>
    <row r="35" spans="1:10" ht="15.75" x14ac:dyDescent="0.25">
      <c r="A35" s="1" t="s">
        <v>83</v>
      </c>
      <c r="B35" s="27"/>
      <c r="C35" s="27"/>
      <c r="D35" s="65" t="s">
        <v>0</v>
      </c>
      <c r="E35" s="1"/>
      <c r="F35" s="1"/>
      <c r="G35" s="1"/>
      <c r="H35" s="2"/>
    </row>
    <row r="36" spans="1:10" ht="15.75" x14ac:dyDescent="0.25">
      <c r="A36" s="28" t="s">
        <v>126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5.75" x14ac:dyDescent="0.25">
      <c r="B37" s="1"/>
      <c r="C37" s="1"/>
      <c r="D37" s="1"/>
      <c r="E37" s="1"/>
      <c r="F37" s="1"/>
      <c r="G37" s="66" t="s">
        <v>127</v>
      </c>
    </row>
    <row r="38" spans="1:10" ht="15.75" x14ac:dyDescent="0.25">
      <c r="A38" s="28" t="s">
        <v>128</v>
      </c>
      <c r="B38" s="29" t="s">
        <v>129</v>
      </c>
      <c r="C38" s="29" t="s">
        <v>130</v>
      </c>
      <c r="D38" s="29" t="s">
        <v>131</v>
      </c>
      <c r="E38" s="29" t="s">
        <v>132</v>
      </c>
      <c r="F38" s="29" t="s">
        <v>133</v>
      </c>
      <c r="G38" s="29" t="s">
        <v>134</v>
      </c>
    </row>
    <row r="39" spans="1:10" ht="15" x14ac:dyDescent="0.2">
      <c r="A39" s="1" t="s">
        <v>135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8">
        <f>AVERAGE(B39:F39)</f>
        <v>0</v>
      </c>
      <c r="H39" s="96" t="s">
        <v>209</v>
      </c>
    </row>
    <row r="40" spans="1:10" ht="15" x14ac:dyDescent="0.2">
      <c r="A40" s="1" t="s">
        <v>136</v>
      </c>
      <c r="B40" s="67">
        <v>3</v>
      </c>
      <c r="C40" s="67">
        <v>3</v>
      </c>
      <c r="D40" s="67">
        <v>3</v>
      </c>
      <c r="E40" s="67">
        <v>3</v>
      </c>
      <c r="F40" s="67">
        <v>3</v>
      </c>
      <c r="G40" s="68">
        <f>AVERAGE(B40:F40)</f>
        <v>3</v>
      </c>
      <c r="H40" s="96" t="s">
        <v>210</v>
      </c>
    </row>
    <row r="41" spans="1:10" ht="15" x14ac:dyDescent="0.2">
      <c r="A41" s="1" t="s">
        <v>137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8">
        <f>AVERAGE(B41:F41)</f>
        <v>0</v>
      </c>
      <c r="H41" s="96" t="s">
        <v>209</v>
      </c>
    </row>
    <row r="42" spans="1:10" ht="15" x14ac:dyDescent="0.2">
      <c r="A42" s="1" t="s">
        <v>138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8">
        <f>AVERAGE(B42:F42)</f>
        <v>0</v>
      </c>
      <c r="H42" s="96" t="s">
        <v>209</v>
      </c>
    </row>
    <row r="43" spans="1:10" ht="15" x14ac:dyDescent="0.2">
      <c r="A43" s="1"/>
      <c r="B43" s="67"/>
      <c r="C43" s="67"/>
      <c r="D43" s="67"/>
      <c r="E43" s="67"/>
      <c r="F43" s="67"/>
      <c r="G43" s="68"/>
    </row>
    <row r="44" spans="1:10" ht="15.75" x14ac:dyDescent="0.25">
      <c r="A44" s="28" t="s">
        <v>141</v>
      </c>
      <c r="B44" s="67"/>
      <c r="C44" s="67"/>
      <c r="D44" s="67"/>
      <c r="E44" s="67"/>
      <c r="F44" s="67"/>
    </row>
    <row r="45" spans="1:10" ht="15" x14ac:dyDescent="0.2">
      <c r="A45" s="70" t="s">
        <v>143</v>
      </c>
      <c r="B45" s="71">
        <v>0</v>
      </c>
      <c r="C45" s="97" t="s">
        <v>209</v>
      </c>
      <c r="D45" s="97"/>
      <c r="E45" s="67"/>
      <c r="F45" s="67"/>
      <c r="H45" s="69" t="s">
        <v>139</v>
      </c>
    </row>
    <row r="46" spans="1:10" ht="15" x14ac:dyDescent="0.2">
      <c r="A46" s="70" t="s">
        <v>144</v>
      </c>
      <c r="B46" s="71">
        <v>0</v>
      </c>
      <c r="C46" s="97" t="s">
        <v>211</v>
      </c>
      <c r="D46" s="97"/>
      <c r="E46" s="67"/>
      <c r="F46" s="67"/>
      <c r="H46" s="69" t="s">
        <v>140</v>
      </c>
    </row>
    <row r="47" spans="1:10" ht="15" x14ac:dyDescent="0.2">
      <c r="A47" s="70" t="s">
        <v>145</v>
      </c>
      <c r="B47" s="71">
        <v>0</v>
      </c>
      <c r="C47" s="97" t="s">
        <v>209</v>
      </c>
      <c r="D47" s="97"/>
      <c r="E47" s="67"/>
      <c r="F47" s="67"/>
      <c r="H47" s="69" t="s">
        <v>142</v>
      </c>
    </row>
    <row r="48" spans="1:10" ht="15" x14ac:dyDescent="0.2">
      <c r="A48" s="70" t="s">
        <v>146</v>
      </c>
      <c r="B48" s="71">
        <v>0</v>
      </c>
      <c r="C48" s="97" t="s">
        <v>209</v>
      </c>
      <c r="D48" s="97"/>
      <c r="E48" s="67"/>
      <c r="F48" s="67"/>
      <c r="H48" s="69"/>
    </row>
    <row r="49" spans="1:12" ht="15" x14ac:dyDescent="0.2">
      <c r="A49" s="70" t="s">
        <v>147</v>
      </c>
      <c r="B49" s="72">
        <v>0</v>
      </c>
      <c r="C49" s="97" t="s">
        <v>207</v>
      </c>
      <c r="D49" s="97"/>
      <c r="E49" s="67"/>
      <c r="F49" s="67"/>
      <c r="H49" s="69"/>
    </row>
    <row r="50" spans="1:12" ht="15" x14ac:dyDescent="0.2">
      <c r="C50" s="67"/>
      <c r="D50" s="67"/>
      <c r="E50" s="67"/>
      <c r="F50" s="67"/>
      <c r="H50" s="69"/>
    </row>
    <row r="51" spans="1:12" ht="15" x14ac:dyDescent="0.2">
      <c r="A51" s="1"/>
      <c r="B51" s="73" t="s">
        <v>148</v>
      </c>
      <c r="C51" s="73" t="s">
        <v>149</v>
      </c>
      <c r="D51" s="73" t="s">
        <v>150</v>
      </c>
      <c r="E51" s="73" t="s">
        <v>151</v>
      </c>
      <c r="F51" s="67"/>
      <c r="G51" s="68"/>
      <c r="H51" s="69"/>
    </row>
    <row r="52" spans="1:12" ht="15.75" x14ac:dyDescent="0.25">
      <c r="A52" s="1"/>
      <c r="B52" s="66" t="s">
        <v>152</v>
      </c>
      <c r="C52" s="66" t="s">
        <v>127</v>
      </c>
      <c r="D52" s="74" t="s">
        <v>153</v>
      </c>
      <c r="E52" s="74" t="s">
        <v>154</v>
      </c>
      <c r="F52" s="67"/>
      <c r="G52" s="68"/>
      <c r="H52" s="69"/>
    </row>
    <row r="53" spans="1:12" ht="15.75" x14ac:dyDescent="0.25">
      <c r="A53" s="28" t="s">
        <v>155</v>
      </c>
      <c r="B53" s="29" t="s">
        <v>156</v>
      </c>
      <c r="C53" s="29" t="s">
        <v>134</v>
      </c>
      <c r="D53" s="75" t="s">
        <v>157</v>
      </c>
      <c r="E53" s="75" t="s">
        <v>157</v>
      </c>
      <c r="F53" s="1" t="s">
        <v>0</v>
      </c>
      <c r="G53" s="1"/>
      <c r="I53" s="1" t="s">
        <v>0</v>
      </c>
      <c r="J53" s="1" t="s">
        <v>0</v>
      </c>
      <c r="K53" s="1" t="s">
        <v>0</v>
      </c>
      <c r="L53" s="27" t="s">
        <v>0</v>
      </c>
    </row>
    <row r="54" spans="1:12" ht="15.75" x14ac:dyDescent="0.25">
      <c r="A54" s="1" t="s">
        <v>158</v>
      </c>
      <c r="B54" s="68">
        <f>B45</f>
        <v>0</v>
      </c>
      <c r="C54" s="68">
        <f>G39</f>
        <v>0</v>
      </c>
      <c r="D54" s="76">
        <f>B54*C54</f>
        <v>0</v>
      </c>
      <c r="E54" s="77" t="e">
        <f>D54/$B$49</f>
        <v>#DIV/0!</v>
      </c>
      <c r="F54" s="1"/>
      <c r="G54" s="1"/>
    </row>
    <row r="55" spans="1:12" ht="15.75" x14ac:dyDescent="0.25">
      <c r="A55" s="1" t="s">
        <v>159</v>
      </c>
      <c r="B55" s="68">
        <f>B46</f>
        <v>0</v>
      </c>
      <c r="C55" s="68">
        <f>G40</f>
        <v>3</v>
      </c>
      <c r="D55" s="76">
        <f>B55*C55</f>
        <v>0</v>
      </c>
      <c r="E55" s="77" t="e">
        <f>D55/$B$49</f>
        <v>#DIV/0!</v>
      </c>
      <c r="G55" s="1"/>
      <c r="H55" s="1"/>
      <c r="I55" s="1"/>
      <c r="J55" s="1"/>
      <c r="K55" s="1"/>
      <c r="L55" s="27"/>
    </row>
    <row r="56" spans="1:12" ht="15.75" x14ac:dyDescent="0.25">
      <c r="A56" s="1" t="s">
        <v>160</v>
      </c>
      <c r="B56" s="68">
        <f>B47</f>
        <v>0</v>
      </c>
      <c r="C56" s="68">
        <f>G41</f>
        <v>0</v>
      </c>
      <c r="D56" s="76">
        <f>B56*C56</f>
        <v>0</v>
      </c>
      <c r="E56" s="77" t="e">
        <f>D56/$B$49</f>
        <v>#DIV/0!</v>
      </c>
      <c r="G56" s="1"/>
      <c r="H56" s="1"/>
      <c r="I56" s="1"/>
      <c r="J56" s="1"/>
      <c r="K56" s="1"/>
      <c r="L56" s="27"/>
    </row>
    <row r="57" spans="1:12" ht="15.75" x14ac:dyDescent="0.25">
      <c r="A57" s="1" t="s">
        <v>161</v>
      </c>
      <c r="B57" s="68">
        <f>B48</f>
        <v>0</v>
      </c>
      <c r="C57" s="68">
        <f>G42</f>
        <v>0</v>
      </c>
      <c r="D57" s="76">
        <f>B57*C57</f>
        <v>0</v>
      </c>
      <c r="E57" s="77" t="e">
        <f>D57/$B$49</f>
        <v>#DIV/0!</v>
      </c>
      <c r="G57" s="1"/>
      <c r="H57" s="1"/>
      <c r="I57" s="1"/>
      <c r="J57" s="1"/>
      <c r="K57" s="1"/>
      <c r="L57" s="27"/>
    </row>
    <row r="58" spans="1:12" ht="15.75" x14ac:dyDescent="0.25">
      <c r="G58" s="1"/>
      <c r="H58" s="1"/>
      <c r="I58" s="1"/>
      <c r="J58" s="1"/>
      <c r="K58" s="1"/>
      <c r="L58" s="27"/>
    </row>
    <row r="59" spans="1:12" ht="15.75" x14ac:dyDescent="0.25">
      <c r="A59" s="78" t="s">
        <v>162</v>
      </c>
      <c r="B59" s="79"/>
      <c r="C59" s="79"/>
      <c r="D59" s="79"/>
      <c r="E59" s="79"/>
      <c r="F59" s="79"/>
      <c r="G59" s="79"/>
      <c r="H59" s="1"/>
      <c r="I59" s="1"/>
      <c r="J59" s="1"/>
    </row>
    <row r="60" spans="1:12" ht="15" x14ac:dyDescent="0.2">
      <c r="A60" s="79" t="s">
        <v>163</v>
      </c>
      <c r="B60" s="79"/>
      <c r="C60" s="79"/>
      <c r="D60" s="79" t="s">
        <v>0</v>
      </c>
      <c r="E60" s="79"/>
      <c r="F60" s="79"/>
      <c r="G60" s="79"/>
      <c r="H60" s="1"/>
      <c r="I60" s="1"/>
      <c r="J60" s="1"/>
    </row>
    <row r="61" spans="1:12" ht="15" x14ac:dyDescent="0.2">
      <c r="A61" s="79" t="s">
        <v>164</v>
      </c>
      <c r="B61" s="79"/>
      <c r="C61" s="79"/>
      <c r="D61" s="79"/>
      <c r="E61" s="79"/>
      <c r="F61" s="79" t="s">
        <v>0</v>
      </c>
      <c r="G61" s="79"/>
      <c r="H61" s="1"/>
      <c r="I61" s="1"/>
      <c r="J61" s="1"/>
    </row>
    <row r="62" spans="1:12" ht="15" x14ac:dyDescent="0.2">
      <c r="A62" s="80" t="s">
        <v>165</v>
      </c>
      <c r="B62" s="79" t="s">
        <v>0</v>
      </c>
      <c r="C62" s="79"/>
      <c r="D62" s="79"/>
      <c r="E62" s="79"/>
      <c r="F62" s="79"/>
      <c r="G62" s="79"/>
      <c r="H62" s="1"/>
      <c r="I62" s="1"/>
      <c r="J62" s="1"/>
    </row>
    <row r="63" spans="1:12" ht="15" x14ac:dyDescent="0.2">
      <c r="A63" s="80" t="s">
        <v>166</v>
      </c>
      <c r="B63" s="79"/>
      <c r="C63" s="79"/>
      <c r="D63" s="79" t="s">
        <v>0</v>
      </c>
      <c r="E63" s="79"/>
      <c r="F63" s="79"/>
      <c r="G63" s="79"/>
      <c r="H63" s="1"/>
      <c r="I63" s="1"/>
      <c r="J63" s="1"/>
    </row>
    <row r="64" spans="1:12" ht="15" x14ac:dyDescent="0.2">
      <c r="A64" s="80" t="s">
        <v>167</v>
      </c>
      <c r="B64" s="79"/>
      <c r="C64" s="79"/>
      <c r="D64" s="79" t="s">
        <v>0</v>
      </c>
      <c r="E64" s="79"/>
      <c r="F64" s="79"/>
      <c r="G64" s="79"/>
      <c r="H64" s="1"/>
      <c r="I64" s="1"/>
      <c r="J64" s="1"/>
    </row>
    <row r="65" spans="1:10" ht="15" x14ac:dyDescent="0.2">
      <c r="A65" s="79"/>
      <c r="B65" s="79"/>
      <c r="C65" s="79"/>
      <c r="D65" s="79"/>
      <c r="E65" s="79"/>
      <c r="F65" s="79"/>
      <c r="G65" s="79"/>
      <c r="H65" s="1"/>
      <c r="I65" s="1"/>
      <c r="J65" s="1"/>
    </row>
    <row r="66" spans="1:10" ht="15" x14ac:dyDescent="0.2">
      <c r="A66" s="80" t="s">
        <v>168</v>
      </c>
      <c r="B66" s="79"/>
      <c r="C66" s="79" t="s">
        <v>0</v>
      </c>
      <c r="D66" s="79"/>
      <c r="E66" s="79"/>
      <c r="F66" s="79"/>
      <c r="G66" s="79"/>
      <c r="H66" s="1"/>
      <c r="I66" s="1"/>
      <c r="J66" s="1"/>
    </row>
    <row r="67" spans="1:10" ht="15" x14ac:dyDescent="0.2">
      <c r="A67" s="79"/>
      <c r="B67" s="79"/>
      <c r="C67" s="79"/>
      <c r="D67" s="79"/>
      <c r="E67" s="79"/>
      <c r="F67" s="79"/>
      <c r="G67" s="79"/>
      <c r="H67" s="1"/>
      <c r="I67" s="1"/>
      <c r="J67" s="1"/>
    </row>
    <row r="68" spans="1:10" ht="15" x14ac:dyDescent="0.2">
      <c r="A68" s="79" t="s">
        <v>214</v>
      </c>
      <c r="G68" s="1"/>
      <c r="H68" s="1"/>
      <c r="I68" s="1"/>
      <c r="J68" s="1"/>
    </row>
    <row r="69" spans="1:10" ht="15" x14ac:dyDescent="0.2">
      <c r="A69" s="79" t="s">
        <v>235</v>
      </c>
      <c r="G69" s="1"/>
      <c r="H69" s="1"/>
      <c r="I69" s="1"/>
      <c r="J69" s="1"/>
    </row>
    <row r="70" spans="1:10" ht="15.75" thickBot="1" x14ac:dyDescent="0.25">
      <c r="G70" s="1"/>
      <c r="H70" s="1"/>
      <c r="I70" s="1"/>
      <c r="J70" s="1"/>
    </row>
    <row r="71" spans="1:10" ht="15" x14ac:dyDescent="0.2">
      <c r="A71" s="132" t="s">
        <v>237</v>
      </c>
      <c r="B71" s="89"/>
      <c r="C71" s="89"/>
      <c r="D71" s="89"/>
      <c r="E71" s="89"/>
      <c r="F71" s="89"/>
      <c r="G71" s="3"/>
      <c r="H71" s="1"/>
      <c r="I71" s="1"/>
      <c r="J71" s="1"/>
    </row>
    <row r="72" spans="1:10" ht="15" x14ac:dyDescent="0.2">
      <c r="A72" s="143"/>
      <c r="B72" s="144"/>
      <c r="C72" s="144"/>
      <c r="D72" s="144"/>
      <c r="E72" s="144"/>
      <c r="F72" s="144"/>
      <c r="G72" s="145"/>
      <c r="H72" s="1"/>
      <c r="I72" s="1"/>
      <c r="J72" s="1"/>
    </row>
    <row r="73" spans="1:10" ht="15" x14ac:dyDescent="0.2">
      <c r="A73" s="143"/>
      <c r="B73" s="144"/>
      <c r="C73" s="144"/>
      <c r="D73" s="144"/>
      <c r="E73" s="144"/>
      <c r="F73" s="144"/>
      <c r="G73" s="145"/>
      <c r="H73" s="1"/>
      <c r="I73" s="1"/>
      <c r="J73" s="1"/>
    </row>
    <row r="74" spans="1:10" ht="15" x14ac:dyDescent="0.2">
      <c r="A74" s="143"/>
      <c r="B74" s="144"/>
      <c r="C74" s="144"/>
      <c r="D74" s="144"/>
      <c r="E74" s="144"/>
      <c r="F74" s="144"/>
      <c r="G74" s="145"/>
      <c r="H74" s="1"/>
      <c r="I74" s="1"/>
      <c r="J74" s="1"/>
    </row>
    <row r="75" spans="1:10" ht="15" x14ac:dyDescent="0.2">
      <c r="A75" s="143"/>
      <c r="B75" s="144"/>
      <c r="C75" s="144"/>
      <c r="D75" s="144"/>
      <c r="E75" s="144"/>
      <c r="F75" s="144"/>
      <c r="G75" s="145"/>
      <c r="H75" s="1"/>
      <c r="I75" s="1"/>
      <c r="J75" s="1"/>
    </row>
    <row r="76" spans="1:10" ht="15" x14ac:dyDescent="0.2">
      <c r="A76" s="143"/>
      <c r="B76" s="144"/>
      <c r="C76" s="144"/>
      <c r="D76" s="144"/>
      <c r="E76" s="144"/>
      <c r="F76" s="144"/>
      <c r="G76" s="145"/>
      <c r="H76" s="1"/>
      <c r="I76" s="1"/>
      <c r="J76" s="1"/>
    </row>
    <row r="77" spans="1:10" x14ac:dyDescent="0.2">
      <c r="A77" s="143"/>
      <c r="B77" s="144"/>
      <c r="C77" s="144"/>
      <c r="D77" s="144"/>
      <c r="E77" s="144"/>
      <c r="F77" s="144"/>
      <c r="G77" s="145"/>
    </row>
    <row r="78" spans="1:10" x14ac:dyDescent="0.2">
      <c r="A78" s="143"/>
      <c r="B78" s="144"/>
      <c r="C78" s="144"/>
      <c r="D78" s="144"/>
      <c r="E78" s="144"/>
      <c r="F78" s="144"/>
      <c r="G78" s="145"/>
    </row>
    <row r="79" spans="1:10" x14ac:dyDescent="0.2">
      <c r="A79" s="143"/>
      <c r="B79" s="144"/>
      <c r="C79" s="144"/>
      <c r="D79" s="144"/>
      <c r="E79" s="144"/>
      <c r="F79" s="144"/>
      <c r="G79" s="145"/>
    </row>
    <row r="80" spans="1:10" x14ac:dyDescent="0.2">
      <c r="A80" s="143"/>
      <c r="B80" s="144"/>
      <c r="C80" s="144"/>
      <c r="D80" s="144"/>
      <c r="E80" s="144"/>
      <c r="F80" s="144"/>
      <c r="G80" s="145"/>
    </row>
    <row r="81" spans="1:7" x14ac:dyDescent="0.2">
      <c r="A81" s="143"/>
      <c r="B81" s="144"/>
      <c r="C81" s="144"/>
      <c r="D81" s="144"/>
      <c r="E81" s="144"/>
      <c r="F81" s="144"/>
      <c r="G81" s="145"/>
    </row>
    <row r="82" spans="1:7" x14ac:dyDescent="0.2">
      <c r="A82" s="143"/>
      <c r="B82" s="144"/>
      <c r="C82" s="144"/>
      <c r="D82" s="144"/>
      <c r="E82" s="144"/>
      <c r="F82" s="144"/>
      <c r="G82" s="145"/>
    </row>
    <row r="83" spans="1:7" x14ac:dyDescent="0.2">
      <c r="A83" s="143"/>
      <c r="B83" s="144"/>
      <c r="C83" s="144"/>
      <c r="D83" s="144"/>
      <c r="E83" s="144"/>
      <c r="F83" s="144"/>
      <c r="G83" s="145"/>
    </row>
    <row r="84" spans="1:7" x14ac:dyDescent="0.2">
      <c r="A84" s="143"/>
      <c r="B84" s="144"/>
      <c r="C84" s="144"/>
      <c r="D84" s="144"/>
      <c r="E84" s="144"/>
      <c r="F84" s="144"/>
      <c r="G84" s="145"/>
    </row>
    <row r="85" spans="1:7" x14ac:dyDescent="0.2">
      <c r="A85" s="143"/>
      <c r="B85" s="144"/>
      <c r="C85" s="144"/>
      <c r="D85" s="144"/>
      <c r="E85" s="144"/>
      <c r="F85" s="144"/>
      <c r="G85" s="145"/>
    </row>
    <row r="86" spans="1:7" x14ac:dyDescent="0.2">
      <c r="A86" s="143"/>
      <c r="B86" s="144"/>
      <c r="C86" s="144"/>
      <c r="D86" s="144"/>
      <c r="E86" s="144"/>
      <c r="F86" s="144"/>
      <c r="G86" s="145"/>
    </row>
    <row r="87" spans="1:7" x14ac:dyDescent="0.2">
      <c r="A87" s="143"/>
      <c r="B87" s="144"/>
      <c r="C87" s="144"/>
      <c r="D87" s="144"/>
      <c r="E87" s="144"/>
      <c r="F87" s="144"/>
      <c r="G87" s="145"/>
    </row>
    <row r="88" spans="1:7" x14ac:dyDescent="0.2">
      <c r="A88" s="143"/>
      <c r="B88" s="144"/>
      <c r="C88" s="144"/>
      <c r="D88" s="144"/>
      <c r="E88" s="144"/>
      <c r="F88" s="144"/>
      <c r="G88" s="145"/>
    </row>
    <row r="89" spans="1:7" x14ac:dyDescent="0.2">
      <c r="A89" s="143"/>
      <c r="B89" s="144"/>
      <c r="C89" s="144"/>
      <c r="D89" s="144"/>
      <c r="E89" s="144"/>
      <c r="F89" s="144"/>
      <c r="G89" s="145"/>
    </row>
    <row r="90" spans="1:7" x14ac:dyDescent="0.2">
      <c r="A90" s="143"/>
      <c r="B90" s="144"/>
      <c r="C90" s="144"/>
      <c r="D90" s="144"/>
      <c r="E90" s="144"/>
      <c r="F90" s="144"/>
      <c r="G90" s="145"/>
    </row>
    <row r="91" spans="1:7" x14ac:dyDescent="0.2">
      <c r="A91" s="143"/>
      <c r="B91" s="144"/>
      <c r="C91" s="144"/>
      <c r="D91" s="144"/>
      <c r="E91" s="144"/>
      <c r="F91" s="144"/>
      <c r="G91" s="145"/>
    </row>
    <row r="92" spans="1:7" x14ac:dyDescent="0.2">
      <c r="A92" s="143"/>
      <c r="B92" s="144"/>
      <c r="C92" s="144"/>
      <c r="D92" s="144"/>
      <c r="E92" s="144"/>
      <c r="F92" s="144"/>
      <c r="G92" s="145"/>
    </row>
    <row r="93" spans="1:7" x14ac:dyDescent="0.2">
      <c r="A93" s="143"/>
      <c r="B93" s="144"/>
      <c r="C93" s="144"/>
      <c r="D93" s="144"/>
      <c r="E93" s="144"/>
      <c r="F93" s="144"/>
      <c r="G93" s="145"/>
    </row>
    <row r="94" spans="1:7" x14ac:dyDescent="0.2">
      <c r="A94" s="143"/>
      <c r="B94" s="144"/>
      <c r="C94" s="144"/>
      <c r="D94" s="144"/>
      <c r="E94" s="144"/>
      <c r="F94" s="144"/>
      <c r="G94" s="145"/>
    </row>
    <row r="95" spans="1:7" x14ac:dyDescent="0.2">
      <c r="A95" s="143"/>
      <c r="B95" s="144"/>
      <c r="C95" s="144"/>
      <c r="D95" s="144"/>
      <c r="E95" s="144"/>
      <c r="F95" s="144"/>
      <c r="G95" s="145"/>
    </row>
    <row r="96" spans="1:7" x14ac:dyDescent="0.2">
      <c r="A96" s="143"/>
      <c r="B96" s="144"/>
      <c r="C96" s="144"/>
      <c r="D96" s="144"/>
      <c r="E96" s="144"/>
      <c r="F96" s="144"/>
      <c r="G96" s="145"/>
    </row>
    <row r="97" spans="1:7" x14ac:dyDescent="0.2">
      <c r="A97" s="143"/>
      <c r="B97" s="144"/>
      <c r="C97" s="144"/>
      <c r="D97" s="144"/>
      <c r="E97" s="144"/>
      <c r="F97" s="144"/>
      <c r="G97" s="145"/>
    </row>
    <row r="98" spans="1:7" x14ac:dyDescent="0.2">
      <c r="A98" s="143"/>
      <c r="B98" s="144"/>
      <c r="C98" s="144"/>
      <c r="D98" s="144"/>
      <c r="E98" s="144"/>
      <c r="F98" s="144"/>
      <c r="G98" s="145"/>
    </row>
    <row r="99" spans="1:7" ht="13.5" thickBot="1" x14ac:dyDescent="0.25">
      <c r="A99" s="146"/>
      <c r="B99" s="147"/>
      <c r="C99" s="147"/>
      <c r="D99" s="147"/>
      <c r="E99" s="147"/>
      <c r="F99" s="147"/>
      <c r="G99" s="148"/>
    </row>
  </sheetData>
  <mergeCells count="1">
    <mergeCell ref="A72:G99"/>
  </mergeCells>
  <printOptions headings="1" gridLines="1"/>
  <pageMargins left="0.75" right="0.75" top="1" bottom="1" header="0.5" footer="0.5"/>
  <pageSetup scale="44" orientation="portrait" horizontalDpi="300" verticalDpi="300"/>
  <headerFooter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7"/>
  <sheetViews>
    <sheetView zoomScale="125" zoomScaleNormal="125" zoomScalePageLayoutView="125" workbookViewId="0">
      <selection activeCell="I1" sqref="I1"/>
    </sheetView>
  </sheetViews>
  <sheetFormatPr defaultColWidth="7.28515625" defaultRowHeight="12.75" x14ac:dyDescent="0.2"/>
  <cols>
    <col min="1" max="1" width="30.7109375" style="6" customWidth="1"/>
    <col min="2" max="2" width="11.28515625" style="6" customWidth="1"/>
    <col min="3" max="4" width="11.140625" style="6" customWidth="1"/>
    <col min="5" max="5" width="12.28515625" style="6" customWidth="1"/>
    <col min="6" max="6" width="28.140625" style="6" customWidth="1"/>
    <col min="7" max="7" width="9.7109375" style="6" customWidth="1"/>
    <col min="8" max="8" width="26.42578125" style="6" customWidth="1"/>
    <col min="9" max="12" width="7.28515625" style="6"/>
    <col min="13" max="13" width="7.85546875" style="6" customWidth="1"/>
    <col min="14" max="14" width="7.28515625" style="6"/>
    <col min="15" max="15" width="8.42578125" style="6" customWidth="1"/>
    <col min="16" max="16384" width="7.28515625" style="6"/>
  </cols>
  <sheetData>
    <row r="1" spans="1:16" ht="15.75" x14ac:dyDescent="0.25">
      <c r="A1" s="4" t="s">
        <v>3</v>
      </c>
      <c r="B1" s="5"/>
      <c r="C1" s="4" t="s">
        <v>0</v>
      </c>
      <c r="D1" s="5"/>
      <c r="E1" s="88" t="s">
        <v>234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6.5" thickBot="1" x14ac:dyDescent="0.3">
      <c r="A2" s="98" t="s">
        <v>4</v>
      </c>
      <c r="B2" s="99"/>
      <c r="C2" s="99"/>
      <c r="D2" s="99"/>
      <c r="E2" s="99"/>
      <c r="F2" s="100"/>
      <c r="G2" s="5"/>
      <c r="H2" s="8"/>
      <c r="I2" s="5"/>
      <c r="J2" s="5"/>
      <c r="K2" s="5"/>
      <c r="L2" s="5"/>
      <c r="M2" s="5"/>
      <c r="N2" s="5"/>
      <c r="O2" s="5"/>
      <c r="P2" s="5"/>
    </row>
    <row r="3" spans="1:16" ht="16.5" thickBot="1" x14ac:dyDescent="0.3">
      <c r="A3" s="99" t="s">
        <v>5</v>
      </c>
      <c r="B3" s="101">
        <v>0</v>
      </c>
      <c r="C3" s="100" t="s">
        <v>6</v>
      </c>
      <c r="D3" s="99"/>
      <c r="E3" s="99"/>
      <c r="F3" s="133" t="s">
        <v>236</v>
      </c>
      <c r="G3" s="134"/>
      <c r="H3" s="135"/>
      <c r="I3" s="5"/>
      <c r="J3" s="5"/>
      <c r="K3" s="5"/>
      <c r="L3" s="5"/>
      <c r="M3" s="5"/>
      <c r="N3" s="5"/>
      <c r="O3" s="5"/>
      <c r="P3" s="5"/>
    </row>
    <row r="4" spans="1:16" ht="15.75" x14ac:dyDescent="0.25">
      <c r="A4" s="99" t="s">
        <v>7</v>
      </c>
      <c r="B4" s="101">
        <v>0</v>
      </c>
      <c r="C4" s="100" t="s">
        <v>8</v>
      </c>
      <c r="D4" s="99"/>
      <c r="E4" s="102"/>
      <c r="F4" s="99"/>
      <c r="G4" s="5"/>
      <c r="H4" s="9"/>
      <c r="I4" s="5"/>
      <c r="J4" s="5"/>
      <c r="K4" s="5"/>
      <c r="L4" s="5"/>
      <c r="M4" s="5"/>
      <c r="N4" s="5"/>
      <c r="O4" s="5"/>
      <c r="P4" s="5"/>
    </row>
    <row r="5" spans="1:16" ht="15.75" x14ac:dyDescent="0.25">
      <c r="A5" s="99" t="s">
        <v>9</v>
      </c>
      <c r="B5" s="101">
        <v>0</v>
      </c>
      <c r="C5" s="100" t="s">
        <v>10</v>
      </c>
      <c r="D5" s="99"/>
      <c r="E5" s="99"/>
      <c r="F5" s="99"/>
      <c r="G5" s="5"/>
      <c r="H5" s="9"/>
      <c r="I5" s="5"/>
      <c r="J5" s="5"/>
      <c r="K5" s="5"/>
      <c r="L5" s="5"/>
      <c r="M5" s="5"/>
      <c r="N5" s="5"/>
      <c r="O5" s="5"/>
      <c r="P5" s="5"/>
    </row>
    <row r="6" spans="1:16" ht="15.75" x14ac:dyDescent="0.25">
      <c r="A6" s="99" t="s">
        <v>11</v>
      </c>
      <c r="B6" s="103">
        <v>0</v>
      </c>
      <c r="C6" s="100" t="s">
        <v>8</v>
      </c>
      <c r="D6" s="99"/>
      <c r="E6" s="99"/>
      <c r="F6" s="99"/>
      <c r="G6" s="5"/>
      <c r="H6" s="9"/>
      <c r="I6" s="5"/>
      <c r="J6" s="5"/>
      <c r="K6" s="5"/>
      <c r="L6" s="5"/>
      <c r="M6" s="5"/>
      <c r="N6" s="5"/>
      <c r="O6" s="5"/>
      <c r="P6" s="5"/>
    </row>
    <row r="7" spans="1:16" ht="15.75" x14ac:dyDescent="0.25">
      <c r="A7" s="99" t="s">
        <v>12</v>
      </c>
      <c r="B7" s="103">
        <v>0</v>
      </c>
      <c r="C7" s="100" t="s">
        <v>13</v>
      </c>
      <c r="D7" s="99"/>
      <c r="E7" s="99"/>
      <c r="F7" s="99"/>
      <c r="G7" s="5"/>
      <c r="H7" s="9"/>
      <c r="I7" s="5"/>
      <c r="J7" s="5"/>
      <c r="K7" s="5"/>
      <c r="L7" s="5"/>
      <c r="M7" s="5"/>
      <c r="N7" s="5"/>
      <c r="O7" s="5"/>
      <c r="P7" s="5"/>
    </row>
    <row r="8" spans="1:16" ht="15.75" x14ac:dyDescent="0.25">
      <c r="A8" s="99" t="s">
        <v>14</v>
      </c>
      <c r="B8" s="101">
        <v>0</v>
      </c>
      <c r="C8" s="100" t="s">
        <v>15</v>
      </c>
      <c r="D8" s="99"/>
      <c r="E8" s="99"/>
      <c r="F8" s="99"/>
      <c r="G8" s="5"/>
      <c r="H8" s="9"/>
      <c r="I8" s="5"/>
      <c r="J8" s="5"/>
      <c r="K8" s="5"/>
      <c r="L8" s="5"/>
      <c r="M8" s="5"/>
      <c r="N8" s="5"/>
      <c r="O8" s="5"/>
      <c r="P8" s="5"/>
    </row>
    <row r="9" spans="1:16" ht="15.75" x14ac:dyDescent="0.25">
      <c r="A9" s="99" t="s">
        <v>16</v>
      </c>
      <c r="B9" s="101">
        <v>0</v>
      </c>
      <c r="C9" s="100" t="s">
        <v>17</v>
      </c>
      <c r="D9" s="99"/>
      <c r="E9" s="99"/>
      <c r="F9" s="99"/>
      <c r="G9" s="5"/>
      <c r="H9" s="9"/>
      <c r="I9" s="5"/>
      <c r="J9" s="5"/>
      <c r="K9" s="5"/>
      <c r="L9" s="5"/>
      <c r="M9" s="5"/>
      <c r="N9" s="5"/>
      <c r="O9" s="5"/>
      <c r="P9" s="5"/>
    </row>
    <row r="10" spans="1:16" ht="15.75" x14ac:dyDescent="0.25">
      <c r="A10" s="99" t="s">
        <v>18</v>
      </c>
      <c r="B10" s="103">
        <v>0</v>
      </c>
      <c r="C10" s="100" t="s">
        <v>19</v>
      </c>
      <c r="D10" s="99"/>
      <c r="E10" s="99"/>
      <c r="F10" s="99"/>
      <c r="G10" s="5"/>
      <c r="H10" s="9"/>
      <c r="I10" s="5"/>
      <c r="J10" s="5"/>
      <c r="K10" s="5"/>
      <c r="L10" s="5"/>
      <c r="M10" s="5"/>
      <c r="N10" s="5"/>
      <c r="O10" s="5"/>
      <c r="P10" s="5"/>
    </row>
    <row r="11" spans="1:16" ht="15.75" x14ac:dyDescent="0.25">
      <c r="A11" s="99" t="s">
        <v>20</v>
      </c>
      <c r="B11" s="104">
        <v>0</v>
      </c>
      <c r="C11" s="100" t="s">
        <v>21</v>
      </c>
      <c r="D11" s="99"/>
      <c r="E11" s="99"/>
      <c r="F11" s="99"/>
      <c r="G11" s="5"/>
      <c r="H11" s="9"/>
      <c r="I11" s="5"/>
      <c r="J11" s="5"/>
      <c r="K11" s="5"/>
      <c r="L11" s="5"/>
      <c r="M11" s="5"/>
      <c r="N11" s="5"/>
      <c r="O11" s="5"/>
      <c r="P11" s="5"/>
    </row>
    <row r="12" spans="1:16" ht="15.75" x14ac:dyDescent="0.25">
      <c r="A12" s="99" t="s">
        <v>22</v>
      </c>
      <c r="B12" s="101">
        <v>0</v>
      </c>
      <c r="C12" s="100" t="s">
        <v>10</v>
      </c>
      <c r="D12" s="99"/>
      <c r="E12" s="99"/>
      <c r="F12" s="99"/>
      <c r="G12" s="5"/>
      <c r="H12" s="9"/>
      <c r="I12" s="5"/>
      <c r="J12" s="5"/>
      <c r="K12" s="5"/>
      <c r="L12" s="5"/>
      <c r="M12" s="5"/>
      <c r="N12" s="5"/>
      <c r="O12" s="5"/>
      <c r="P12" s="5"/>
    </row>
    <row r="13" spans="1:16" ht="15" x14ac:dyDescent="0.2">
      <c r="A13" s="99"/>
      <c r="B13" s="99"/>
      <c r="C13" s="103"/>
      <c r="D13" s="99"/>
      <c r="E13" s="99"/>
      <c r="F13" s="10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.75" x14ac:dyDescent="0.25">
      <c r="A14" s="98" t="s">
        <v>23</v>
      </c>
      <c r="B14" s="106" t="s">
        <v>24</v>
      </c>
      <c r="C14" s="106"/>
      <c r="D14" s="106" t="s">
        <v>25</v>
      </c>
      <c r="E14" s="106"/>
      <c r="F14" s="99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.75" x14ac:dyDescent="0.25">
      <c r="A15" s="99"/>
      <c r="B15" s="107" t="s">
        <v>26</v>
      </c>
      <c r="C15" s="107" t="s">
        <v>27</v>
      </c>
      <c r="D15" s="107" t="s">
        <v>26</v>
      </c>
      <c r="E15" s="107" t="s">
        <v>27</v>
      </c>
      <c r="F15" s="99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.75" x14ac:dyDescent="0.25">
      <c r="A16" s="99" t="s">
        <v>28</v>
      </c>
      <c r="B16" s="108">
        <f>B8</f>
        <v>0</v>
      </c>
      <c r="C16" s="108">
        <f>B9</f>
        <v>0</v>
      </c>
      <c r="D16" s="108">
        <f>+B16</f>
        <v>0</v>
      </c>
      <c r="E16" s="108">
        <f>+C16</f>
        <v>0</v>
      </c>
      <c r="F16" s="100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.75" x14ac:dyDescent="0.25">
      <c r="A17" s="99" t="s">
        <v>29</v>
      </c>
      <c r="B17" s="109">
        <f>-B5*B6</f>
        <v>0</v>
      </c>
      <c r="C17" s="109">
        <f>B17</f>
        <v>0</v>
      </c>
      <c r="D17" s="109">
        <f>B17</f>
        <v>0</v>
      </c>
      <c r="E17" s="109">
        <f>B17</f>
        <v>0</v>
      </c>
      <c r="F17" s="100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.75" x14ac:dyDescent="0.25">
      <c r="A18" s="99" t="s">
        <v>30</v>
      </c>
      <c r="B18" s="110">
        <f>-B3*B7</f>
        <v>0</v>
      </c>
      <c r="C18" s="110">
        <f>B18</f>
        <v>0</v>
      </c>
      <c r="D18" s="110">
        <v>0</v>
      </c>
      <c r="E18" s="110">
        <v>0</v>
      </c>
      <c r="F18" s="100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.75" x14ac:dyDescent="0.25">
      <c r="A19" s="99" t="s">
        <v>1</v>
      </c>
      <c r="B19" s="111">
        <f>SUM(B16:B18)</f>
        <v>0</v>
      </c>
      <c r="C19" s="111">
        <f>SUM(C16:C18)</f>
        <v>0</v>
      </c>
      <c r="D19" s="111">
        <f>SUM(D16:D18)</f>
        <v>0</v>
      </c>
      <c r="E19" s="111">
        <f>SUM(E16:E18)</f>
        <v>0</v>
      </c>
      <c r="F19" s="100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.75" x14ac:dyDescent="0.25">
      <c r="A20" s="99" t="s">
        <v>2</v>
      </c>
      <c r="B20" s="110">
        <f>-B19*$B$10</f>
        <v>0</v>
      </c>
      <c r="C20" s="110">
        <f>-C19*$B$10</f>
        <v>0</v>
      </c>
      <c r="D20" s="110">
        <f>-D19*$B$10</f>
        <v>0</v>
      </c>
      <c r="E20" s="110">
        <f>-E19*$B$10</f>
        <v>0</v>
      </c>
      <c r="F20" s="100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75" x14ac:dyDescent="0.25">
      <c r="A21" s="99" t="s">
        <v>31</v>
      </c>
      <c r="B21" s="111">
        <f>SUM(B19:B20)</f>
        <v>0</v>
      </c>
      <c r="C21" s="111">
        <f>SUM(C19:C20)</f>
        <v>0</v>
      </c>
      <c r="D21" s="111">
        <f>SUM(D19:D20)</f>
        <v>0</v>
      </c>
      <c r="E21" s="111">
        <f>SUM(E19:E20)</f>
        <v>0</v>
      </c>
      <c r="F21" s="100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.75" x14ac:dyDescent="0.25">
      <c r="A22" s="99" t="s">
        <v>32</v>
      </c>
      <c r="B22" s="111">
        <f>+B4</f>
        <v>0</v>
      </c>
      <c r="C22" s="111">
        <f>+B22</f>
        <v>0</v>
      </c>
      <c r="D22" s="111">
        <f>+B22</f>
        <v>0</v>
      </c>
      <c r="E22" s="111">
        <f>+B22</f>
        <v>0</v>
      </c>
      <c r="F22" s="100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.75" x14ac:dyDescent="0.25">
      <c r="A23" s="99" t="s">
        <v>33</v>
      </c>
      <c r="B23" s="110">
        <v>0</v>
      </c>
      <c r="C23" s="110">
        <v>0</v>
      </c>
      <c r="D23" s="110" t="e">
        <f>B3/B11</f>
        <v>#DIV/0!</v>
      </c>
      <c r="E23" s="110" t="e">
        <f>+D23</f>
        <v>#DIV/0!</v>
      </c>
      <c r="F23" s="100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.75" x14ac:dyDescent="0.25">
      <c r="A24" s="99" t="s">
        <v>34</v>
      </c>
      <c r="B24" s="112" t="e">
        <f>B21/(B22+B23)</f>
        <v>#DIV/0!</v>
      </c>
      <c r="C24" s="112" t="e">
        <f>C21/(C22+C23)</f>
        <v>#DIV/0!</v>
      </c>
      <c r="D24" s="112" t="e">
        <f>D21/(D22+D23)</f>
        <v>#DIV/0!</v>
      </c>
      <c r="E24" s="112" t="e">
        <f>E21/(E22+E23)</f>
        <v>#DIV/0!</v>
      </c>
      <c r="F24" s="100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75" x14ac:dyDescent="0.25">
      <c r="A25" s="99" t="s">
        <v>35</v>
      </c>
      <c r="B25" s="113" t="e">
        <f>-B16/(B17+B18)</f>
        <v>#DIV/0!</v>
      </c>
      <c r="C25" s="113" t="e">
        <f>-C16/(C17+C18)</f>
        <v>#DIV/0!</v>
      </c>
      <c r="D25" s="113" t="e">
        <f>-D16/(D17+D18)</f>
        <v>#DIV/0!</v>
      </c>
      <c r="E25" s="113" t="e">
        <f>-E16/(E17+E18)</f>
        <v>#DIV/0!</v>
      </c>
      <c r="F25" s="100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.75" x14ac:dyDescent="0.25">
      <c r="A26" s="99"/>
      <c r="B26" s="99"/>
      <c r="C26" s="99"/>
      <c r="D26" s="99"/>
      <c r="E26" s="99"/>
      <c r="F26" s="100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x14ac:dyDescent="0.25">
      <c r="A27" s="99"/>
      <c r="B27" s="99"/>
      <c r="C27" s="98" t="s">
        <v>0</v>
      </c>
      <c r="D27" s="99"/>
      <c r="E27" s="114"/>
      <c r="F27" s="99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 x14ac:dyDescent="0.2">
      <c r="A28" s="99"/>
      <c r="B28" s="99"/>
      <c r="C28" s="99"/>
      <c r="D28" s="115"/>
      <c r="E28" s="116"/>
      <c r="F28" s="99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" x14ac:dyDescent="0.2">
      <c r="A29" s="99"/>
      <c r="B29" s="99"/>
      <c r="C29" s="99"/>
      <c r="D29" s="115"/>
      <c r="E29" s="116"/>
      <c r="F29" s="1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 x14ac:dyDescent="0.2">
      <c r="A30" s="99"/>
      <c r="B30" s="99"/>
      <c r="C30" s="99"/>
      <c r="D30" s="115"/>
      <c r="E30" s="117"/>
      <c r="F30" s="117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x14ac:dyDescent="0.2">
      <c r="A31" s="99"/>
      <c r="B31" s="99"/>
      <c r="C31" s="99"/>
      <c r="D31" s="99"/>
      <c r="E31" s="99"/>
      <c r="F31" s="99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x14ac:dyDescent="0.2">
      <c r="A32" s="99"/>
      <c r="B32" s="99"/>
      <c r="C32" s="99"/>
      <c r="D32" s="99"/>
      <c r="E32" s="99"/>
      <c r="F32" s="99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 x14ac:dyDescent="0.2">
      <c r="A33" s="99"/>
      <c r="B33" s="99"/>
      <c r="C33" s="99"/>
      <c r="D33" s="99"/>
      <c r="E33" s="99"/>
      <c r="F33" s="99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 x14ac:dyDescent="0.2">
      <c r="A34" s="99"/>
      <c r="B34" s="99"/>
      <c r="C34" s="99"/>
      <c r="D34" s="99"/>
      <c r="E34" s="99"/>
      <c r="F34" s="99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 x14ac:dyDescent="0.2">
      <c r="A35" s="99"/>
      <c r="B35" s="99"/>
      <c r="C35" s="99"/>
      <c r="D35" s="99"/>
      <c r="E35" s="99"/>
      <c r="F35" s="99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 x14ac:dyDescent="0.2">
      <c r="A36" s="99"/>
      <c r="B36" s="99"/>
      <c r="C36" s="99"/>
      <c r="D36" s="99"/>
      <c r="E36" s="99"/>
      <c r="F36" s="99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 x14ac:dyDescent="0.2">
      <c r="A37" s="99"/>
      <c r="B37" s="99"/>
      <c r="C37" s="99"/>
      <c r="D37" s="99"/>
      <c r="E37" s="99"/>
      <c r="F37" s="99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" x14ac:dyDescent="0.2">
      <c r="A38" s="99"/>
      <c r="B38" s="99"/>
      <c r="C38" s="99"/>
      <c r="D38" s="99"/>
      <c r="E38" s="99"/>
      <c r="F38" s="99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 x14ac:dyDescent="0.2">
      <c r="A39" s="99"/>
      <c r="B39" s="99"/>
      <c r="C39" s="99"/>
      <c r="D39" s="99"/>
      <c r="E39" s="99"/>
      <c r="F39" s="99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" x14ac:dyDescent="0.2">
      <c r="A40" s="99"/>
      <c r="B40" s="99"/>
      <c r="C40" s="99"/>
      <c r="D40" s="99"/>
      <c r="E40" s="99"/>
      <c r="F40" s="99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 x14ac:dyDescent="0.2">
      <c r="A41" s="99"/>
      <c r="B41" s="99"/>
      <c r="C41" s="99"/>
      <c r="D41" s="99"/>
      <c r="E41" s="99"/>
      <c r="F41" s="99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.75" x14ac:dyDescent="0.25">
      <c r="A42" s="106"/>
      <c r="B42" s="99"/>
      <c r="C42" s="99"/>
      <c r="D42" s="99"/>
      <c r="E42" s="99"/>
      <c r="F42" s="99"/>
      <c r="G42"/>
      <c r="H42" s="5"/>
      <c r="I42" s="5"/>
      <c r="J42" s="5"/>
      <c r="K42" s="5"/>
      <c r="L42" s="5"/>
      <c r="M42" s="5"/>
      <c r="N42" s="5"/>
      <c r="O42" s="5"/>
      <c r="P42" s="5"/>
    </row>
    <row r="43" spans="1:16" ht="15.75" x14ac:dyDescent="0.25">
      <c r="A43" s="99"/>
      <c r="B43" s="118" t="s">
        <v>28</v>
      </c>
      <c r="C43" s="119">
        <f>B9</f>
        <v>0</v>
      </c>
      <c r="D43" s="119">
        <f>B8</f>
        <v>0</v>
      </c>
      <c r="E43" s="99"/>
      <c r="F43" s="99" t="s"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.75" x14ac:dyDescent="0.25">
      <c r="A44" s="99"/>
      <c r="B44" s="118" t="s">
        <v>36</v>
      </c>
      <c r="C44" s="120" t="e">
        <f>C24</f>
        <v>#DIV/0!</v>
      </c>
      <c r="D44" s="120" t="e">
        <f>B24</f>
        <v>#DIV/0!</v>
      </c>
      <c r="E44" s="99"/>
      <c r="F44" s="99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.75" x14ac:dyDescent="0.25">
      <c r="A45" s="99"/>
      <c r="B45" s="118" t="s">
        <v>37</v>
      </c>
      <c r="C45" s="120" t="e">
        <f>E24</f>
        <v>#DIV/0!</v>
      </c>
      <c r="D45" s="120" t="e">
        <f>D24</f>
        <v>#DIV/0!</v>
      </c>
      <c r="E45" s="99"/>
      <c r="F45" s="99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 x14ac:dyDescent="0.2">
      <c r="A46" s="99"/>
      <c r="B46" s="99"/>
      <c r="C46" s="99"/>
      <c r="D46" s="99"/>
      <c r="E46" s="99"/>
      <c r="F46" s="99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 x14ac:dyDescent="0.2">
      <c r="A47" s="99"/>
      <c r="B47" s="99"/>
      <c r="C47" s="99"/>
      <c r="D47" s="99"/>
      <c r="E47" s="99"/>
      <c r="F47" s="99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x14ac:dyDescent="0.25">
      <c r="A48" s="98" t="s">
        <v>38</v>
      </c>
      <c r="B48" s="99"/>
      <c r="C48" s="99"/>
      <c r="D48" s="99"/>
      <c r="E48" s="99"/>
      <c r="F48" s="99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.75" x14ac:dyDescent="0.25">
      <c r="A49" s="99"/>
      <c r="B49" s="121" t="s">
        <v>39</v>
      </c>
      <c r="C49" s="121" t="s">
        <v>40</v>
      </c>
      <c r="D49" s="99"/>
      <c r="E49" s="99"/>
      <c r="F49" s="99"/>
      <c r="G49" s="5"/>
      <c r="H49"/>
      <c r="I49"/>
      <c r="J49"/>
      <c r="K49"/>
      <c r="L49"/>
      <c r="M49"/>
      <c r="N49"/>
      <c r="O49"/>
      <c r="P49" s="5"/>
    </row>
    <row r="50" spans="1:16" ht="15" x14ac:dyDescent="0.2">
      <c r="A50" s="99" t="s">
        <v>41</v>
      </c>
      <c r="B50" s="122">
        <f>B22</f>
        <v>0</v>
      </c>
      <c r="C50" s="122" t="e">
        <f>D22+D23</f>
        <v>#DIV/0!</v>
      </c>
      <c r="D50" s="99"/>
      <c r="E50" s="99"/>
      <c r="F50" s="99"/>
      <c r="G50" s="5"/>
      <c r="H50"/>
      <c r="I50"/>
      <c r="J50"/>
      <c r="K50"/>
      <c r="L50"/>
      <c r="M50"/>
      <c r="N50"/>
      <c r="O50"/>
      <c r="P50" s="5"/>
    </row>
    <row r="51" spans="1:16" ht="15" x14ac:dyDescent="0.2">
      <c r="A51" s="99" t="s">
        <v>42</v>
      </c>
      <c r="B51" s="123">
        <f>B10</f>
        <v>0</v>
      </c>
      <c r="C51" s="123">
        <f>B51</f>
        <v>0</v>
      </c>
      <c r="D51" s="99"/>
      <c r="E51" s="99"/>
      <c r="F51" s="99"/>
      <c r="G51" s="5"/>
      <c r="H51"/>
      <c r="I51"/>
      <c r="J51"/>
      <c r="K51"/>
      <c r="L51"/>
      <c r="M51"/>
      <c r="N51"/>
      <c r="O51"/>
      <c r="P51" s="5"/>
    </row>
    <row r="52" spans="1:16" ht="15" x14ac:dyDescent="0.2">
      <c r="A52" s="99" t="s">
        <v>43</v>
      </c>
      <c r="B52" s="122">
        <f>((B5*B6)+(B3*B7))</f>
        <v>0</v>
      </c>
      <c r="C52" s="122">
        <f>(B5*B6)</f>
        <v>0</v>
      </c>
      <c r="D52" s="99"/>
      <c r="E52" s="99"/>
      <c r="F52" s="99"/>
      <c r="G52" s="5"/>
      <c r="H52"/>
      <c r="I52"/>
      <c r="J52"/>
      <c r="K52"/>
      <c r="L52"/>
      <c r="M52"/>
      <c r="N52"/>
      <c r="O52"/>
      <c r="P52" s="5"/>
    </row>
    <row r="53" spans="1:16" ht="15" x14ac:dyDescent="0.2">
      <c r="A53" s="99"/>
      <c r="B53" s="122"/>
      <c r="C53" s="122"/>
      <c r="D53" s="99"/>
      <c r="E53" s="99"/>
      <c r="F53" s="99"/>
      <c r="G53" s="5"/>
      <c r="H53"/>
      <c r="I53"/>
      <c r="J53"/>
      <c r="K53"/>
      <c r="L53"/>
      <c r="M53"/>
      <c r="N53"/>
      <c r="O53"/>
      <c r="P53" s="5"/>
    </row>
    <row r="54" spans="1:16" ht="15.75" x14ac:dyDescent="0.25">
      <c r="A54" s="99" t="s">
        <v>28</v>
      </c>
      <c r="B54" s="122" t="e">
        <f>((((B52*(1-B51))*C50))-(((C52*(1-C51))*B50)))/((1-C51)*(C50-B50))</f>
        <v>#DIV/0!</v>
      </c>
      <c r="C54" s="122" t="e">
        <f>B54</f>
        <v>#DIV/0!</v>
      </c>
      <c r="D54" s="100" t="s">
        <v>44</v>
      </c>
      <c r="E54" s="99"/>
      <c r="F54" s="99"/>
      <c r="G54" s="5"/>
      <c r="H54"/>
      <c r="I54"/>
      <c r="J54"/>
      <c r="K54"/>
      <c r="L54"/>
      <c r="M54"/>
      <c r="N54"/>
      <c r="O54"/>
      <c r="P54" s="5"/>
    </row>
    <row r="55" spans="1:16" ht="15" x14ac:dyDescent="0.2">
      <c r="A55" s="99" t="s">
        <v>43</v>
      </c>
      <c r="B55" s="124">
        <f>B52</f>
        <v>0</v>
      </c>
      <c r="C55" s="124">
        <f>C52</f>
        <v>0</v>
      </c>
      <c r="D55" s="99" t="s">
        <v>0</v>
      </c>
      <c r="E55" s="99"/>
      <c r="F55" s="99"/>
      <c r="G55" s="5"/>
      <c r="H55"/>
      <c r="I55"/>
      <c r="J55"/>
      <c r="K55"/>
      <c r="L55"/>
      <c r="M55"/>
      <c r="N55"/>
      <c r="O55"/>
      <c r="P55" s="5"/>
    </row>
    <row r="56" spans="1:16" ht="15" x14ac:dyDescent="0.2">
      <c r="A56" s="99" t="s">
        <v>45</v>
      </c>
      <c r="B56" s="125" t="e">
        <f>B54-B55</f>
        <v>#DIV/0!</v>
      </c>
      <c r="C56" s="125" t="e">
        <f>C54-C55</f>
        <v>#DIV/0!</v>
      </c>
      <c r="D56" s="99" t="s">
        <v>0</v>
      </c>
      <c r="E56" s="99" t="s">
        <v>0</v>
      </c>
      <c r="F56" s="99"/>
      <c r="G56" s="5"/>
      <c r="H56"/>
      <c r="I56"/>
      <c r="J56"/>
      <c r="K56"/>
      <c r="L56"/>
      <c r="M56"/>
      <c r="N56"/>
      <c r="O56"/>
      <c r="P56" s="5"/>
    </row>
    <row r="57" spans="1:16" ht="15" x14ac:dyDescent="0.2">
      <c r="A57" s="99" t="s">
        <v>2</v>
      </c>
      <c r="B57" s="125" t="e">
        <f>B56*B51</f>
        <v>#DIV/0!</v>
      </c>
      <c r="C57" s="125" t="e">
        <f>C56*C51</f>
        <v>#DIV/0!</v>
      </c>
      <c r="D57" s="99"/>
      <c r="E57" s="99" t="s">
        <v>0</v>
      </c>
      <c r="F57" s="99"/>
      <c r="G57" s="5"/>
      <c r="H57"/>
      <c r="I57"/>
      <c r="J57"/>
      <c r="K57"/>
      <c r="L57"/>
      <c r="M57"/>
      <c r="N57"/>
      <c r="O57"/>
      <c r="P57" s="5"/>
    </row>
    <row r="58" spans="1:16" ht="15" x14ac:dyDescent="0.2">
      <c r="A58" s="99" t="s">
        <v>46</v>
      </c>
      <c r="B58" s="125" t="e">
        <f>B56-B57</f>
        <v>#DIV/0!</v>
      </c>
      <c r="C58" s="125" t="e">
        <f>C56-C57</f>
        <v>#DIV/0!</v>
      </c>
      <c r="D58" s="99"/>
      <c r="E58" s="99"/>
      <c r="F58" s="99"/>
      <c r="G58" s="5"/>
      <c r="H58"/>
      <c r="I58"/>
      <c r="J58"/>
      <c r="K58"/>
      <c r="L58"/>
      <c r="M58"/>
      <c r="N58"/>
      <c r="O58"/>
      <c r="P58" s="5"/>
    </row>
    <row r="59" spans="1:16" ht="15.75" x14ac:dyDescent="0.25">
      <c r="A59" s="99" t="s">
        <v>47</v>
      </c>
      <c r="B59" s="126" t="e">
        <f>B58/B50</f>
        <v>#DIV/0!</v>
      </c>
      <c r="C59" s="126" t="e">
        <f>C58/C50</f>
        <v>#DIV/0!</v>
      </c>
      <c r="D59" s="100" t="s">
        <v>48</v>
      </c>
      <c r="E59" s="99"/>
      <c r="F59" s="99"/>
      <c r="G59" s="5"/>
      <c r="H59"/>
      <c r="I59"/>
      <c r="J59"/>
      <c r="K59"/>
      <c r="L59"/>
      <c r="M59"/>
      <c r="N59"/>
      <c r="O59"/>
      <c r="P59" s="5"/>
    </row>
    <row r="60" spans="1:16" ht="15" x14ac:dyDescent="0.2">
      <c r="A60" s="5"/>
      <c r="B60" s="5"/>
      <c r="C60" s="5"/>
      <c r="D60" s="5"/>
      <c r="E60" s="5"/>
      <c r="F60" s="5"/>
      <c r="G60" s="5"/>
      <c r="H60"/>
      <c r="I60"/>
      <c r="J60"/>
      <c r="K60"/>
      <c r="L60"/>
      <c r="M60"/>
      <c r="N60"/>
      <c r="O60"/>
      <c r="P60" s="5"/>
    </row>
    <row r="61" spans="1:16" ht="15" x14ac:dyDescent="0.2">
      <c r="A61" s="5"/>
      <c r="B61" s="5"/>
      <c r="C61" s="5"/>
      <c r="D61" s="5"/>
      <c r="E61" s="5"/>
      <c r="F61" s="5"/>
      <c r="G61" s="5"/>
      <c r="H61"/>
      <c r="I61"/>
      <c r="J61"/>
      <c r="K61"/>
      <c r="L61"/>
      <c r="M61"/>
      <c r="N61"/>
      <c r="O61"/>
      <c r="P61" s="5"/>
    </row>
    <row r="62" spans="1:16" ht="15.75" x14ac:dyDescent="0.25">
      <c r="A62" s="4" t="s">
        <v>49</v>
      </c>
      <c r="B62" s="5"/>
      <c r="C62" s="5"/>
      <c r="D62" s="5"/>
      <c r="E62" s="5"/>
      <c r="F62" s="5"/>
      <c r="G62" s="5"/>
      <c r="H62"/>
      <c r="I62"/>
      <c r="J62"/>
      <c r="K62"/>
      <c r="L62"/>
      <c r="M62"/>
      <c r="N62"/>
      <c r="O62"/>
      <c r="P62" s="5"/>
    </row>
    <row r="63" spans="1:16" ht="15.75" x14ac:dyDescent="0.25">
      <c r="A63" s="5" t="s">
        <v>0</v>
      </c>
      <c r="B63" s="11" t="s">
        <v>50</v>
      </c>
      <c r="C63" s="11" t="s">
        <v>51</v>
      </c>
      <c r="D63" s="11" t="s">
        <v>52</v>
      </c>
      <c r="E63" s="5"/>
      <c r="F63" s="5"/>
      <c r="G63" s="5"/>
      <c r="H63"/>
      <c r="I63"/>
      <c r="J63"/>
      <c r="K63"/>
      <c r="L63"/>
      <c r="M63"/>
      <c r="N63"/>
      <c r="O63"/>
      <c r="P63" s="5"/>
    </row>
    <row r="64" spans="1:16" ht="15" x14ac:dyDescent="0.2">
      <c r="A64" s="5" t="s">
        <v>28</v>
      </c>
      <c r="B64" s="12">
        <f>B9</f>
        <v>0</v>
      </c>
      <c r="C64" s="12">
        <f>B8</f>
        <v>0</v>
      </c>
      <c r="D64" s="12" t="e">
        <f>C54</f>
        <v>#DIV/0!</v>
      </c>
      <c r="E64" s="5"/>
      <c r="F64" s="5"/>
      <c r="G64" s="5"/>
      <c r="H64"/>
      <c r="I64"/>
      <c r="J64"/>
      <c r="K64"/>
      <c r="L64"/>
      <c r="M64"/>
      <c r="N64"/>
      <c r="O64"/>
      <c r="P64" s="5"/>
    </row>
    <row r="65" spans="1:16" ht="15.75" x14ac:dyDescent="0.25">
      <c r="A65" s="5" t="s">
        <v>53</v>
      </c>
      <c r="B65" s="85">
        <v>0</v>
      </c>
      <c r="C65" s="85">
        <v>0</v>
      </c>
      <c r="D65" s="85">
        <v>0</v>
      </c>
      <c r="E65" s="7" t="s">
        <v>54</v>
      </c>
      <c r="F65" s="5"/>
      <c r="G65" s="5"/>
      <c r="H65"/>
      <c r="I65"/>
      <c r="J65"/>
      <c r="K65"/>
      <c r="L65"/>
      <c r="M65"/>
      <c r="N65"/>
      <c r="O65"/>
      <c r="P65" s="5"/>
    </row>
    <row r="66" spans="1:16" ht="15.75" x14ac:dyDescent="0.25">
      <c r="A66" s="4" t="s">
        <v>55</v>
      </c>
      <c r="B66" s="12" t="e">
        <f>B64/B65</f>
        <v>#DIV/0!</v>
      </c>
      <c r="C66" s="12" t="e">
        <f>C64/C65</f>
        <v>#DIV/0!</v>
      </c>
      <c r="D66" s="12" t="e">
        <f>D64/D65</f>
        <v>#DIV/0!</v>
      </c>
      <c r="E66" s="5"/>
      <c r="F66" s="5"/>
      <c r="G66" s="5"/>
      <c r="H66"/>
      <c r="I66"/>
      <c r="J66"/>
      <c r="K66"/>
      <c r="L66"/>
      <c r="M66"/>
      <c r="N66"/>
      <c r="O66"/>
      <c r="P66" s="5"/>
    </row>
    <row r="67" spans="1:16" ht="15.75" x14ac:dyDescent="0.25">
      <c r="A67" s="5" t="s">
        <v>56</v>
      </c>
      <c r="B67" s="13">
        <f>B7</f>
        <v>0</v>
      </c>
      <c r="C67" s="13">
        <f>B7</f>
        <v>0</v>
      </c>
      <c r="D67" s="14">
        <f>C67</f>
        <v>0</v>
      </c>
      <c r="E67" s="5"/>
      <c r="F67" s="15" t="s">
        <v>57</v>
      </c>
      <c r="G67" s="16" t="s">
        <v>58</v>
      </c>
      <c r="H67" s="16" t="s">
        <v>59</v>
      </c>
      <c r="I67" s="16" t="s">
        <v>60</v>
      </c>
      <c r="J67" s="16" t="s">
        <v>61</v>
      </c>
      <c r="K67" s="16" t="s">
        <v>62</v>
      </c>
      <c r="L67" s="16" t="s">
        <v>63</v>
      </c>
      <c r="M67" s="17" t="s">
        <v>64</v>
      </c>
      <c r="P67" s="5"/>
    </row>
    <row r="68" spans="1:16" ht="15.75" x14ac:dyDescent="0.25">
      <c r="A68" s="4" t="s">
        <v>65</v>
      </c>
      <c r="B68" s="12" t="e">
        <f>B66/B67</f>
        <v>#DIV/0!</v>
      </c>
      <c r="C68" s="12" t="e">
        <f>C66/C67</f>
        <v>#DIV/0!</v>
      </c>
      <c r="D68" s="12" t="e">
        <f>D66/D67</f>
        <v>#DIV/0!</v>
      </c>
      <c r="E68" s="5"/>
      <c r="F68" s="18" t="s">
        <v>66</v>
      </c>
      <c r="G68" s="19">
        <v>27.3</v>
      </c>
      <c r="H68" s="19">
        <v>18</v>
      </c>
      <c r="I68" s="19">
        <v>10.4</v>
      </c>
      <c r="J68" s="19">
        <v>5.9</v>
      </c>
      <c r="K68" s="19">
        <v>3.4</v>
      </c>
      <c r="L68" s="19">
        <v>1.5</v>
      </c>
      <c r="M68" s="20">
        <v>0.5</v>
      </c>
      <c r="P68" s="5"/>
    </row>
    <row r="69" spans="1:16" ht="15" x14ac:dyDescent="0.2">
      <c r="A69" s="5" t="s">
        <v>67</v>
      </c>
      <c r="B69" s="21">
        <f>B5</f>
        <v>0</v>
      </c>
      <c r="C69" s="21">
        <f>B69</f>
        <v>0</v>
      </c>
      <c r="D69" s="21">
        <f>C69</f>
        <v>0</v>
      </c>
      <c r="E69" s="5"/>
      <c r="F69" s="22" t="s">
        <v>68</v>
      </c>
      <c r="G69" s="23">
        <v>0.126</v>
      </c>
      <c r="H69" s="23">
        <v>0.36099999999999999</v>
      </c>
      <c r="I69" s="23">
        <v>0.38400000000000001</v>
      </c>
      <c r="J69" s="23">
        <v>0.437</v>
      </c>
      <c r="K69" s="23">
        <v>0.51900000000000002</v>
      </c>
      <c r="L69" s="23">
        <v>0.749</v>
      </c>
      <c r="M69" s="24">
        <v>1.006</v>
      </c>
      <c r="P69" s="5"/>
    </row>
    <row r="70" spans="1:16" ht="15.75" x14ac:dyDescent="0.25">
      <c r="A70" s="4" t="s">
        <v>69</v>
      </c>
      <c r="B70" s="25" t="e">
        <f>B68-B69</f>
        <v>#DIV/0!</v>
      </c>
      <c r="C70" s="25" t="e">
        <f>C68-C69</f>
        <v>#DIV/0!</v>
      </c>
      <c r="D70" s="25" t="e">
        <f>D68-D69</f>
        <v>#DIV/0!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.75" x14ac:dyDescent="0.25">
      <c r="E71" s="5"/>
      <c r="F71" s="5"/>
      <c r="G71" s="5"/>
      <c r="H71" s="7" t="s">
        <v>0</v>
      </c>
      <c r="I71" s="5"/>
      <c r="J71" s="5"/>
      <c r="K71" s="5"/>
      <c r="L71" s="5"/>
      <c r="M71" s="5"/>
      <c r="N71" s="5"/>
      <c r="O71" s="5"/>
      <c r="P71" s="5"/>
    </row>
    <row r="72" spans="1:16" ht="14.25" x14ac:dyDescent="0.2">
      <c r="A72" s="79" t="s">
        <v>218</v>
      </c>
    </row>
    <row r="73" spans="1:16" ht="14.25" x14ac:dyDescent="0.2">
      <c r="A73" s="79" t="s">
        <v>216</v>
      </c>
    </row>
    <row r="74" spans="1:16" ht="15" thickBot="1" x14ac:dyDescent="0.25">
      <c r="A74" s="79" t="s">
        <v>217</v>
      </c>
    </row>
    <row r="75" spans="1:16" x14ac:dyDescent="0.2">
      <c r="A75" s="136" t="s">
        <v>238</v>
      </c>
      <c r="B75" s="129"/>
      <c r="C75" s="129"/>
      <c r="D75" s="129"/>
      <c r="E75" s="129"/>
      <c r="F75" s="130"/>
    </row>
    <row r="76" spans="1:16" x14ac:dyDescent="0.2">
      <c r="A76" s="149"/>
      <c r="B76" s="150"/>
      <c r="C76" s="150"/>
      <c r="D76" s="150"/>
      <c r="E76" s="150"/>
      <c r="F76" s="151"/>
    </row>
    <row r="77" spans="1:16" x14ac:dyDescent="0.2">
      <c r="A77" s="149"/>
      <c r="B77" s="150"/>
      <c r="C77" s="150"/>
      <c r="D77" s="150"/>
      <c r="E77" s="150"/>
      <c r="F77" s="151"/>
    </row>
    <row r="78" spans="1:16" x14ac:dyDescent="0.2">
      <c r="A78" s="149"/>
      <c r="B78" s="150"/>
      <c r="C78" s="150"/>
      <c r="D78" s="150"/>
      <c r="E78" s="150"/>
      <c r="F78" s="151"/>
    </row>
    <row r="79" spans="1:16" x14ac:dyDescent="0.2">
      <c r="A79" s="149"/>
      <c r="B79" s="150"/>
      <c r="C79" s="150"/>
      <c r="D79" s="150"/>
      <c r="E79" s="150"/>
      <c r="F79" s="151"/>
    </row>
    <row r="80" spans="1:16" x14ac:dyDescent="0.2">
      <c r="A80" s="149"/>
      <c r="B80" s="150"/>
      <c r="C80" s="150"/>
      <c r="D80" s="150"/>
      <c r="E80" s="150"/>
      <c r="F80" s="151"/>
    </row>
    <row r="81" spans="1:6" x14ac:dyDescent="0.2">
      <c r="A81" s="149"/>
      <c r="B81" s="150"/>
      <c r="C81" s="150"/>
      <c r="D81" s="150"/>
      <c r="E81" s="150"/>
      <c r="F81" s="151"/>
    </row>
    <row r="82" spans="1:6" x14ac:dyDescent="0.2">
      <c r="A82" s="149"/>
      <c r="B82" s="150"/>
      <c r="C82" s="150"/>
      <c r="D82" s="150"/>
      <c r="E82" s="150"/>
      <c r="F82" s="151"/>
    </row>
    <row r="83" spans="1:6" x14ac:dyDescent="0.2">
      <c r="A83" s="149"/>
      <c r="B83" s="150"/>
      <c r="C83" s="150"/>
      <c r="D83" s="150"/>
      <c r="E83" s="150"/>
      <c r="F83" s="151"/>
    </row>
    <row r="84" spans="1:6" x14ac:dyDescent="0.2">
      <c r="A84" s="149"/>
      <c r="B84" s="150"/>
      <c r="C84" s="150"/>
      <c r="D84" s="150"/>
      <c r="E84" s="150"/>
      <c r="F84" s="151"/>
    </row>
    <row r="85" spans="1:6" x14ac:dyDescent="0.2">
      <c r="A85" s="149"/>
      <c r="B85" s="150"/>
      <c r="C85" s="150"/>
      <c r="D85" s="150"/>
      <c r="E85" s="150"/>
      <c r="F85" s="151"/>
    </row>
    <row r="86" spans="1:6" x14ac:dyDescent="0.2">
      <c r="A86" s="149"/>
      <c r="B86" s="150"/>
      <c r="C86" s="150"/>
      <c r="D86" s="150"/>
      <c r="E86" s="150"/>
      <c r="F86" s="151"/>
    </row>
    <row r="87" spans="1:6" x14ac:dyDescent="0.2">
      <c r="A87" s="149"/>
      <c r="B87" s="150"/>
      <c r="C87" s="150"/>
      <c r="D87" s="150"/>
      <c r="E87" s="150"/>
      <c r="F87" s="151"/>
    </row>
    <row r="88" spans="1:6" x14ac:dyDescent="0.2">
      <c r="A88" s="149"/>
      <c r="B88" s="150"/>
      <c r="C88" s="150"/>
      <c r="D88" s="150"/>
      <c r="E88" s="150"/>
      <c r="F88" s="151"/>
    </row>
    <row r="89" spans="1:6" x14ac:dyDescent="0.2">
      <c r="A89" s="149"/>
      <c r="B89" s="150"/>
      <c r="C89" s="150"/>
      <c r="D89" s="150"/>
      <c r="E89" s="150"/>
      <c r="F89" s="151"/>
    </row>
    <row r="90" spans="1:6" x14ac:dyDescent="0.2">
      <c r="A90" s="149"/>
      <c r="B90" s="150"/>
      <c r="C90" s="150"/>
      <c r="D90" s="150"/>
      <c r="E90" s="150"/>
      <c r="F90" s="151"/>
    </row>
    <row r="91" spans="1:6" x14ac:dyDescent="0.2">
      <c r="A91" s="149"/>
      <c r="B91" s="150"/>
      <c r="C91" s="150"/>
      <c r="D91" s="150"/>
      <c r="E91" s="150"/>
      <c r="F91" s="151"/>
    </row>
    <row r="92" spans="1:6" x14ac:dyDescent="0.2">
      <c r="A92" s="149"/>
      <c r="B92" s="150"/>
      <c r="C92" s="150"/>
      <c r="D92" s="150"/>
      <c r="E92" s="150"/>
      <c r="F92" s="151"/>
    </row>
    <row r="93" spans="1:6" x14ac:dyDescent="0.2">
      <c r="A93" s="149"/>
      <c r="B93" s="150"/>
      <c r="C93" s="150"/>
      <c r="D93" s="150"/>
      <c r="E93" s="150"/>
      <c r="F93" s="151"/>
    </row>
    <row r="94" spans="1:6" x14ac:dyDescent="0.2">
      <c r="A94" s="149"/>
      <c r="B94" s="150"/>
      <c r="C94" s="150"/>
      <c r="D94" s="150"/>
      <c r="E94" s="150"/>
      <c r="F94" s="151"/>
    </row>
    <row r="95" spans="1:6" x14ac:dyDescent="0.2">
      <c r="A95" s="149"/>
      <c r="B95" s="150"/>
      <c r="C95" s="150"/>
      <c r="D95" s="150"/>
      <c r="E95" s="150"/>
      <c r="F95" s="151"/>
    </row>
    <row r="96" spans="1:6" x14ac:dyDescent="0.2">
      <c r="A96" s="149"/>
      <c r="B96" s="150"/>
      <c r="C96" s="150"/>
      <c r="D96" s="150"/>
      <c r="E96" s="150"/>
      <c r="F96" s="151"/>
    </row>
    <row r="97" spans="1:6" ht="13.5" thickBot="1" x14ac:dyDescent="0.25">
      <c r="A97" s="152"/>
      <c r="B97" s="153"/>
      <c r="C97" s="153"/>
      <c r="D97" s="153"/>
      <c r="E97" s="153"/>
      <c r="F97" s="154"/>
    </row>
  </sheetData>
  <mergeCells count="1">
    <mergeCell ref="A76:F97"/>
  </mergeCells>
  <printOptions headings="1" gridLines="1"/>
  <pageMargins left="0.75" right="0.75" top="1" bottom="1" header="0.5" footer="0.5"/>
  <pageSetup scale="47" orientation="portrait" horizontalDpi="4294967294" verticalDpi="429496729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zoomScale="125" zoomScaleNormal="125" zoomScalePageLayoutView="125" workbookViewId="0">
      <selection activeCell="L1" sqref="L1"/>
    </sheetView>
  </sheetViews>
  <sheetFormatPr defaultColWidth="11.42578125" defaultRowHeight="12.75" x14ac:dyDescent="0.2"/>
  <cols>
    <col min="1" max="1" width="5" customWidth="1"/>
  </cols>
  <sheetData>
    <row r="1" spans="1:13" ht="14.25" x14ac:dyDescent="0.2">
      <c r="A1" s="79" t="s">
        <v>219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4.25" x14ac:dyDescent="0.2">
      <c r="A2" s="131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4.25" x14ac:dyDescent="0.2">
      <c r="A3" s="131" t="s">
        <v>220</v>
      </c>
      <c r="B3" s="79" t="s">
        <v>203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5" thickBot="1" x14ac:dyDescent="0.25">
      <c r="A4" s="131"/>
      <c r="B4" s="79"/>
      <c r="C4" s="79" t="s">
        <v>204</v>
      </c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4.25" x14ac:dyDescent="0.2">
      <c r="A5" s="131"/>
      <c r="B5" s="155"/>
      <c r="C5" s="156"/>
      <c r="D5" s="156"/>
      <c r="E5" s="156"/>
      <c r="F5" s="156"/>
      <c r="G5" s="156"/>
      <c r="H5" s="156"/>
      <c r="I5" s="156"/>
      <c r="J5" s="157"/>
      <c r="K5" s="79"/>
      <c r="L5" s="79"/>
      <c r="M5" s="79"/>
    </row>
    <row r="6" spans="1:13" ht="14.25" x14ac:dyDescent="0.2">
      <c r="A6" s="131"/>
      <c r="B6" s="158"/>
      <c r="C6" s="159"/>
      <c r="D6" s="159"/>
      <c r="E6" s="159"/>
      <c r="F6" s="159"/>
      <c r="G6" s="159"/>
      <c r="H6" s="159"/>
      <c r="I6" s="159"/>
      <c r="J6" s="160"/>
      <c r="K6" s="79"/>
      <c r="L6" s="79"/>
      <c r="M6" s="79"/>
    </row>
    <row r="7" spans="1:13" ht="14.25" x14ac:dyDescent="0.2">
      <c r="A7" s="131"/>
      <c r="B7" s="158"/>
      <c r="C7" s="159"/>
      <c r="D7" s="159"/>
      <c r="E7" s="159"/>
      <c r="F7" s="159"/>
      <c r="G7" s="159"/>
      <c r="H7" s="159"/>
      <c r="I7" s="159"/>
      <c r="J7" s="160"/>
      <c r="K7" s="79"/>
      <c r="L7" s="79"/>
      <c r="M7" s="79"/>
    </row>
    <row r="8" spans="1:13" ht="14.25" x14ac:dyDescent="0.2">
      <c r="A8" s="131"/>
      <c r="B8" s="158"/>
      <c r="C8" s="159"/>
      <c r="D8" s="159"/>
      <c r="E8" s="159"/>
      <c r="F8" s="159"/>
      <c r="G8" s="159"/>
      <c r="H8" s="159"/>
      <c r="I8" s="159"/>
      <c r="J8" s="160"/>
      <c r="K8" s="79"/>
      <c r="L8" s="79"/>
      <c r="M8" s="79"/>
    </row>
    <row r="9" spans="1:13" ht="14.25" x14ac:dyDescent="0.2">
      <c r="A9" s="131"/>
      <c r="B9" s="158"/>
      <c r="C9" s="159"/>
      <c r="D9" s="159"/>
      <c r="E9" s="159"/>
      <c r="F9" s="159"/>
      <c r="G9" s="159"/>
      <c r="H9" s="159"/>
      <c r="I9" s="159"/>
      <c r="J9" s="160"/>
      <c r="K9" s="79"/>
      <c r="L9" s="79"/>
      <c r="M9" s="79"/>
    </row>
    <row r="10" spans="1:13" ht="14.25" x14ac:dyDescent="0.2">
      <c r="A10" s="131"/>
      <c r="B10" s="158"/>
      <c r="C10" s="159"/>
      <c r="D10" s="159"/>
      <c r="E10" s="159"/>
      <c r="F10" s="159"/>
      <c r="G10" s="159"/>
      <c r="H10" s="159"/>
      <c r="I10" s="159"/>
      <c r="J10" s="160"/>
      <c r="K10" s="79"/>
      <c r="L10" s="79"/>
      <c r="M10" s="79"/>
    </row>
    <row r="11" spans="1:13" ht="14.25" x14ac:dyDescent="0.2">
      <c r="A11" s="131"/>
      <c r="B11" s="158"/>
      <c r="C11" s="159"/>
      <c r="D11" s="159"/>
      <c r="E11" s="159"/>
      <c r="F11" s="159"/>
      <c r="G11" s="159"/>
      <c r="H11" s="159"/>
      <c r="I11" s="159"/>
      <c r="J11" s="160"/>
      <c r="K11" s="79"/>
      <c r="L11" s="79"/>
      <c r="M11" s="79"/>
    </row>
    <row r="12" spans="1:13" ht="14.25" x14ac:dyDescent="0.2">
      <c r="A12" s="131"/>
      <c r="B12" s="158"/>
      <c r="C12" s="159"/>
      <c r="D12" s="159"/>
      <c r="E12" s="159"/>
      <c r="F12" s="159"/>
      <c r="G12" s="159"/>
      <c r="H12" s="159"/>
      <c r="I12" s="159"/>
      <c r="J12" s="160"/>
      <c r="K12" s="79"/>
      <c r="L12" s="79"/>
      <c r="M12" s="79"/>
    </row>
    <row r="13" spans="1:13" ht="14.25" x14ac:dyDescent="0.2">
      <c r="A13" s="131"/>
      <c r="B13" s="158"/>
      <c r="C13" s="159"/>
      <c r="D13" s="159"/>
      <c r="E13" s="159"/>
      <c r="F13" s="159"/>
      <c r="G13" s="159"/>
      <c r="H13" s="159"/>
      <c r="I13" s="159"/>
      <c r="J13" s="160"/>
      <c r="K13" s="79"/>
      <c r="L13" s="79"/>
      <c r="M13" s="79"/>
    </row>
    <row r="14" spans="1:13" ht="14.25" x14ac:dyDescent="0.2">
      <c r="A14" s="131"/>
      <c r="B14" s="158"/>
      <c r="C14" s="159"/>
      <c r="D14" s="159"/>
      <c r="E14" s="159"/>
      <c r="F14" s="159"/>
      <c r="G14" s="159"/>
      <c r="H14" s="159"/>
      <c r="I14" s="159"/>
      <c r="J14" s="160"/>
      <c r="K14" s="79"/>
      <c r="L14" s="79"/>
      <c r="M14" s="79"/>
    </row>
    <row r="15" spans="1:13" ht="14.25" x14ac:dyDescent="0.2">
      <c r="A15" s="131"/>
      <c r="B15" s="158"/>
      <c r="C15" s="159"/>
      <c r="D15" s="159"/>
      <c r="E15" s="159"/>
      <c r="F15" s="159"/>
      <c r="G15" s="159"/>
      <c r="H15" s="159"/>
      <c r="I15" s="159"/>
      <c r="J15" s="160"/>
      <c r="K15" s="79"/>
      <c r="L15" s="79"/>
      <c r="M15" s="79"/>
    </row>
    <row r="16" spans="1:13" ht="14.25" x14ac:dyDescent="0.2">
      <c r="A16" s="131"/>
      <c r="B16" s="158"/>
      <c r="C16" s="159"/>
      <c r="D16" s="159"/>
      <c r="E16" s="159"/>
      <c r="F16" s="159"/>
      <c r="G16" s="159"/>
      <c r="H16" s="159"/>
      <c r="I16" s="159"/>
      <c r="J16" s="160"/>
      <c r="K16" s="79"/>
      <c r="L16" s="79"/>
      <c r="M16" s="79"/>
    </row>
    <row r="17" spans="1:13" ht="14.25" x14ac:dyDescent="0.2">
      <c r="A17" s="131"/>
      <c r="B17" s="158"/>
      <c r="C17" s="159"/>
      <c r="D17" s="159"/>
      <c r="E17" s="159"/>
      <c r="F17" s="159"/>
      <c r="G17" s="159"/>
      <c r="H17" s="159"/>
      <c r="I17" s="159"/>
      <c r="J17" s="160"/>
      <c r="K17" s="79"/>
      <c r="L17" s="79"/>
      <c r="M17" s="79"/>
    </row>
    <row r="18" spans="1:13" ht="14.25" x14ac:dyDescent="0.2">
      <c r="A18" s="131"/>
      <c r="B18" s="158"/>
      <c r="C18" s="159"/>
      <c r="D18" s="159"/>
      <c r="E18" s="159"/>
      <c r="F18" s="159"/>
      <c r="G18" s="159"/>
      <c r="H18" s="159"/>
      <c r="I18" s="159"/>
      <c r="J18" s="160"/>
      <c r="K18" s="79"/>
      <c r="L18" s="79"/>
      <c r="M18" s="79"/>
    </row>
    <row r="19" spans="1:13" ht="14.25" x14ac:dyDescent="0.2">
      <c r="A19" s="131"/>
      <c r="B19" s="158"/>
      <c r="C19" s="159"/>
      <c r="D19" s="159"/>
      <c r="E19" s="159"/>
      <c r="F19" s="159"/>
      <c r="G19" s="159"/>
      <c r="H19" s="159"/>
      <c r="I19" s="159"/>
      <c r="J19" s="160"/>
      <c r="K19" s="79"/>
      <c r="L19" s="79"/>
      <c r="M19" s="79"/>
    </row>
    <row r="20" spans="1:13" ht="14.25" x14ac:dyDescent="0.2">
      <c r="A20" s="131"/>
      <c r="B20" s="158"/>
      <c r="C20" s="159"/>
      <c r="D20" s="159"/>
      <c r="E20" s="159"/>
      <c r="F20" s="159"/>
      <c r="G20" s="159"/>
      <c r="H20" s="159"/>
      <c r="I20" s="159"/>
      <c r="J20" s="160"/>
      <c r="K20" s="79"/>
      <c r="L20" s="79"/>
      <c r="M20" s="79"/>
    </row>
    <row r="21" spans="1:13" ht="15" thickBot="1" x14ac:dyDescent="0.25">
      <c r="A21" s="131"/>
      <c r="B21" s="161"/>
      <c r="C21" s="162"/>
      <c r="D21" s="162"/>
      <c r="E21" s="162"/>
      <c r="F21" s="162"/>
      <c r="G21" s="162"/>
      <c r="H21" s="162"/>
      <c r="I21" s="162"/>
      <c r="J21" s="163"/>
      <c r="K21" s="79"/>
      <c r="L21" s="79"/>
      <c r="M21" s="79"/>
    </row>
    <row r="22" spans="1:13" ht="14.25" x14ac:dyDescent="0.2">
      <c r="A22" s="131"/>
      <c r="B22" s="79"/>
      <c r="C22" s="79"/>
      <c r="D22" s="79"/>
      <c r="G22" s="79"/>
      <c r="H22" s="79"/>
      <c r="I22" s="79"/>
      <c r="J22" s="79"/>
      <c r="K22" s="79"/>
      <c r="L22" s="79"/>
      <c r="M22" s="79"/>
    </row>
    <row r="23" spans="1:13" ht="14.25" x14ac:dyDescent="0.2">
      <c r="A23" s="131" t="s">
        <v>221</v>
      </c>
      <c r="B23" s="79" t="s">
        <v>239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4.25" x14ac:dyDescent="0.2">
      <c r="A24" s="131"/>
      <c r="B24" s="79" t="s">
        <v>240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4.25" x14ac:dyDescent="0.2">
      <c r="A25" s="131"/>
      <c r="B25" s="79" t="s">
        <v>241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" thickBot="1" x14ac:dyDescent="0.25">
      <c r="A26" s="131"/>
      <c r="B26" s="79" t="s">
        <v>233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4.25" x14ac:dyDescent="0.2">
      <c r="A27" s="131"/>
      <c r="B27" s="155"/>
      <c r="C27" s="156"/>
      <c r="D27" s="156"/>
      <c r="E27" s="156"/>
      <c r="F27" s="156"/>
      <c r="G27" s="156"/>
      <c r="H27" s="156"/>
      <c r="I27" s="156"/>
      <c r="J27" s="157"/>
      <c r="K27" s="79"/>
      <c r="L27" s="79"/>
      <c r="M27" s="79"/>
    </row>
    <row r="28" spans="1:13" ht="14.25" x14ac:dyDescent="0.2">
      <c r="A28" s="131"/>
      <c r="B28" s="158"/>
      <c r="C28" s="159"/>
      <c r="D28" s="159"/>
      <c r="E28" s="159"/>
      <c r="F28" s="159"/>
      <c r="G28" s="159"/>
      <c r="H28" s="159"/>
      <c r="I28" s="159"/>
      <c r="J28" s="160"/>
      <c r="K28" s="79"/>
      <c r="L28" s="79"/>
      <c r="M28" s="79"/>
    </row>
    <row r="29" spans="1:13" ht="14.25" x14ac:dyDescent="0.2">
      <c r="A29" s="131"/>
      <c r="B29" s="158"/>
      <c r="C29" s="159"/>
      <c r="D29" s="159"/>
      <c r="E29" s="159"/>
      <c r="F29" s="159"/>
      <c r="G29" s="159"/>
      <c r="H29" s="159"/>
      <c r="I29" s="159"/>
      <c r="J29" s="160"/>
      <c r="K29" s="79"/>
      <c r="L29" s="79"/>
      <c r="M29" s="79"/>
    </row>
    <row r="30" spans="1:13" ht="14.25" x14ac:dyDescent="0.2">
      <c r="A30" s="131"/>
      <c r="B30" s="158"/>
      <c r="C30" s="159"/>
      <c r="D30" s="159"/>
      <c r="E30" s="159"/>
      <c r="F30" s="159"/>
      <c r="G30" s="159"/>
      <c r="H30" s="159"/>
      <c r="I30" s="159"/>
      <c r="J30" s="160"/>
      <c r="K30" s="79"/>
      <c r="L30" s="79"/>
      <c r="M30" s="79"/>
    </row>
    <row r="31" spans="1:13" ht="14.25" x14ac:dyDescent="0.2">
      <c r="A31" s="131"/>
      <c r="B31" s="158"/>
      <c r="C31" s="159"/>
      <c r="D31" s="159"/>
      <c r="E31" s="159"/>
      <c r="F31" s="159"/>
      <c r="G31" s="159"/>
      <c r="H31" s="159"/>
      <c r="I31" s="159"/>
      <c r="J31" s="160"/>
      <c r="K31" s="79"/>
      <c r="L31" s="79"/>
      <c r="M31" s="79"/>
    </row>
    <row r="32" spans="1:13" ht="14.25" x14ac:dyDescent="0.2">
      <c r="A32" s="131"/>
      <c r="B32" s="158"/>
      <c r="C32" s="159"/>
      <c r="D32" s="159"/>
      <c r="E32" s="159"/>
      <c r="F32" s="159"/>
      <c r="G32" s="159"/>
      <c r="H32" s="159"/>
      <c r="I32" s="159"/>
      <c r="J32" s="160"/>
      <c r="K32" s="79"/>
      <c r="L32" s="79"/>
      <c r="M32" s="79"/>
    </row>
    <row r="33" spans="1:13" ht="14.25" x14ac:dyDescent="0.2">
      <c r="A33" s="131"/>
      <c r="B33" s="158"/>
      <c r="C33" s="159"/>
      <c r="D33" s="159"/>
      <c r="E33" s="159"/>
      <c r="F33" s="159"/>
      <c r="G33" s="159"/>
      <c r="H33" s="159"/>
      <c r="I33" s="159"/>
      <c r="J33" s="160"/>
      <c r="K33" s="79"/>
      <c r="L33" s="79"/>
      <c r="M33" s="79"/>
    </row>
    <row r="34" spans="1:13" ht="14.25" x14ac:dyDescent="0.2">
      <c r="A34" s="131"/>
      <c r="B34" s="158"/>
      <c r="C34" s="159"/>
      <c r="D34" s="159"/>
      <c r="E34" s="159"/>
      <c r="F34" s="159"/>
      <c r="G34" s="159"/>
      <c r="H34" s="159"/>
      <c r="I34" s="159"/>
      <c r="J34" s="160"/>
      <c r="K34" s="79"/>
      <c r="L34" s="79"/>
      <c r="M34" s="79"/>
    </row>
    <row r="35" spans="1:13" ht="14.25" x14ac:dyDescent="0.2">
      <c r="A35" s="131"/>
      <c r="B35" s="158"/>
      <c r="C35" s="159"/>
      <c r="D35" s="159"/>
      <c r="E35" s="159"/>
      <c r="F35" s="159"/>
      <c r="G35" s="159"/>
      <c r="H35" s="159"/>
      <c r="I35" s="159"/>
      <c r="J35" s="160"/>
      <c r="K35" s="79"/>
      <c r="L35" s="79"/>
      <c r="M35" s="79"/>
    </row>
    <row r="36" spans="1:13" ht="14.25" x14ac:dyDescent="0.2">
      <c r="A36" s="131"/>
      <c r="B36" s="158"/>
      <c r="C36" s="159"/>
      <c r="D36" s="159"/>
      <c r="E36" s="159"/>
      <c r="F36" s="159"/>
      <c r="G36" s="159"/>
      <c r="H36" s="159"/>
      <c r="I36" s="159"/>
      <c r="J36" s="160"/>
      <c r="K36" s="79"/>
      <c r="L36" s="79"/>
      <c r="M36" s="79"/>
    </row>
    <row r="37" spans="1:13" ht="14.25" x14ac:dyDescent="0.2">
      <c r="A37" s="131"/>
      <c r="B37" s="158"/>
      <c r="C37" s="159"/>
      <c r="D37" s="159"/>
      <c r="E37" s="159"/>
      <c r="F37" s="159"/>
      <c r="G37" s="159"/>
      <c r="H37" s="159"/>
      <c r="I37" s="159"/>
      <c r="J37" s="160"/>
      <c r="K37" s="79"/>
      <c r="L37" s="79"/>
      <c r="M37" s="79"/>
    </row>
    <row r="38" spans="1:13" ht="14.25" x14ac:dyDescent="0.2">
      <c r="A38" s="131"/>
      <c r="B38" s="158"/>
      <c r="C38" s="159"/>
      <c r="D38" s="159"/>
      <c r="E38" s="159"/>
      <c r="F38" s="159"/>
      <c r="G38" s="159"/>
      <c r="H38" s="159"/>
      <c r="I38" s="159"/>
      <c r="J38" s="160"/>
      <c r="K38" s="79"/>
      <c r="L38" s="79"/>
      <c r="M38" s="79"/>
    </row>
    <row r="39" spans="1:13" ht="14.25" x14ac:dyDescent="0.2">
      <c r="A39" s="131"/>
      <c r="B39" s="158"/>
      <c r="C39" s="159"/>
      <c r="D39" s="159"/>
      <c r="E39" s="159"/>
      <c r="F39" s="159"/>
      <c r="G39" s="159"/>
      <c r="H39" s="159"/>
      <c r="I39" s="159"/>
      <c r="J39" s="160"/>
      <c r="K39" s="79"/>
      <c r="L39" s="79"/>
      <c r="M39" s="79"/>
    </row>
    <row r="40" spans="1:13" ht="14.25" x14ac:dyDescent="0.2">
      <c r="A40" s="131"/>
      <c r="B40" s="158"/>
      <c r="C40" s="159"/>
      <c r="D40" s="159"/>
      <c r="E40" s="159"/>
      <c r="F40" s="159"/>
      <c r="G40" s="159"/>
      <c r="H40" s="159"/>
      <c r="I40" s="159"/>
      <c r="J40" s="160"/>
      <c r="K40" s="79"/>
      <c r="L40" s="79"/>
      <c r="M40" s="79"/>
    </row>
    <row r="41" spans="1:13" ht="14.25" x14ac:dyDescent="0.2">
      <c r="A41" s="131"/>
      <c r="B41" s="158"/>
      <c r="C41" s="159"/>
      <c r="D41" s="159"/>
      <c r="E41" s="159"/>
      <c r="F41" s="159"/>
      <c r="G41" s="159"/>
      <c r="H41" s="159"/>
      <c r="I41" s="159"/>
      <c r="J41" s="160"/>
      <c r="K41" s="79"/>
      <c r="L41" s="79"/>
      <c r="M41" s="79"/>
    </row>
    <row r="42" spans="1:13" ht="14.25" x14ac:dyDescent="0.2">
      <c r="A42" s="131"/>
      <c r="B42" s="158"/>
      <c r="C42" s="159"/>
      <c r="D42" s="159"/>
      <c r="E42" s="159"/>
      <c r="F42" s="159"/>
      <c r="G42" s="159"/>
      <c r="H42" s="159"/>
      <c r="I42" s="159"/>
      <c r="J42" s="160"/>
      <c r="K42" s="79"/>
      <c r="L42" s="79"/>
      <c r="M42" s="79"/>
    </row>
    <row r="43" spans="1:13" ht="14.25" x14ac:dyDescent="0.2">
      <c r="A43" s="131"/>
      <c r="B43" s="158"/>
      <c r="C43" s="159"/>
      <c r="D43" s="159"/>
      <c r="E43" s="159"/>
      <c r="F43" s="159"/>
      <c r="G43" s="159"/>
      <c r="H43" s="159"/>
      <c r="I43" s="159"/>
      <c r="J43" s="160"/>
      <c r="K43" s="79"/>
      <c r="L43" s="79"/>
      <c r="M43" s="79"/>
    </row>
    <row r="44" spans="1:13" ht="14.25" x14ac:dyDescent="0.2">
      <c r="A44" s="131"/>
      <c r="B44" s="158"/>
      <c r="C44" s="159"/>
      <c r="D44" s="159"/>
      <c r="E44" s="159"/>
      <c r="F44" s="159"/>
      <c r="G44" s="159"/>
      <c r="H44" s="159"/>
      <c r="I44" s="159"/>
      <c r="J44" s="160"/>
      <c r="K44" s="79"/>
      <c r="L44" s="79"/>
      <c r="M44" s="79"/>
    </row>
    <row r="45" spans="1:13" ht="14.25" x14ac:dyDescent="0.2">
      <c r="A45" s="131"/>
      <c r="B45" s="158"/>
      <c r="C45" s="159"/>
      <c r="D45" s="159"/>
      <c r="E45" s="159"/>
      <c r="F45" s="159"/>
      <c r="G45" s="159"/>
      <c r="H45" s="159"/>
      <c r="I45" s="159"/>
      <c r="J45" s="160"/>
      <c r="K45" s="79"/>
      <c r="L45" s="79"/>
      <c r="M45" s="79"/>
    </row>
    <row r="46" spans="1:13" ht="15" thickBot="1" x14ac:dyDescent="0.25">
      <c r="A46" s="131"/>
      <c r="B46" s="161"/>
      <c r="C46" s="162"/>
      <c r="D46" s="162"/>
      <c r="E46" s="162"/>
      <c r="F46" s="162"/>
      <c r="G46" s="162"/>
      <c r="H46" s="162"/>
      <c r="I46" s="162"/>
      <c r="J46" s="163"/>
      <c r="K46" s="79"/>
      <c r="L46" s="79"/>
      <c r="M46" s="79"/>
    </row>
    <row r="47" spans="1:13" ht="14.25" x14ac:dyDescent="0.2">
      <c r="A47" s="131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ht="14.25" x14ac:dyDescent="0.2">
      <c r="A48" s="131" t="s">
        <v>222</v>
      </c>
      <c r="B48" s="79" t="s">
        <v>227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ht="14.25" x14ac:dyDescent="0.2">
      <c r="A49" s="131"/>
      <c r="B49" s="79" t="s">
        <v>223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ht="15" thickBot="1" x14ac:dyDescent="0.25">
      <c r="A50" s="131"/>
      <c r="B50" s="79" t="s">
        <v>224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ht="14.25" x14ac:dyDescent="0.2">
      <c r="A51" s="131"/>
      <c r="B51" s="155"/>
      <c r="C51" s="156"/>
      <c r="D51" s="156"/>
      <c r="E51" s="156"/>
      <c r="F51" s="156"/>
      <c r="G51" s="156"/>
      <c r="H51" s="156"/>
      <c r="I51" s="156"/>
      <c r="J51" s="157"/>
      <c r="K51" s="79"/>
      <c r="L51" s="79"/>
      <c r="M51" s="79"/>
    </row>
    <row r="52" spans="1:13" ht="14.25" x14ac:dyDescent="0.2">
      <c r="A52" s="131"/>
      <c r="B52" s="158"/>
      <c r="C52" s="159"/>
      <c r="D52" s="159"/>
      <c r="E52" s="159"/>
      <c r="F52" s="159"/>
      <c r="G52" s="159"/>
      <c r="H52" s="159"/>
      <c r="I52" s="159"/>
      <c r="J52" s="160"/>
      <c r="K52" s="79"/>
      <c r="L52" s="79"/>
      <c r="M52" s="79"/>
    </row>
    <row r="53" spans="1:13" ht="14.25" x14ac:dyDescent="0.2">
      <c r="A53" s="131"/>
      <c r="B53" s="158"/>
      <c r="C53" s="159"/>
      <c r="D53" s="159"/>
      <c r="E53" s="159"/>
      <c r="F53" s="159"/>
      <c r="G53" s="159"/>
      <c r="H53" s="159"/>
      <c r="I53" s="159"/>
      <c r="J53" s="160"/>
      <c r="K53" s="79"/>
      <c r="L53" s="79"/>
      <c r="M53" s="79"/>
    </row>
    <row r="54" spans="1:13" ht="14.25" x14ac:dyDescent="0.2">
      <c r="A54" s="131"/>
      <c r="B54" s="158"/>
      <c r="C54" s="159"/>
      <c r="D54" s="159"/>
      <c r="E54" s="159"/>
      <c r="F54" s="159"/>
      <c r="G54" s="159"/>
      <c r="H54" s="159"/>
      <c r="I54" s="159"/>
      <c r="J54" s="160"/>
      <c r="K54" s="79"/>
      <c r="L54" s="79"/>
      <c r="M54" s="79"/>
    </row>
    <row r="55" spans="1:13" ht="14.25" x14ac:dyDescent="0.2">
      <c r="A55" s="131"/>
      <c r="B55" s="158"/>
      <c r="C55" s="159"/>
      <c r="D55" s="159"/>
      <c r="E55" s="159"/>
      <c r="F55" s="159"/>
      <c r="G55" s="159"/>
      <c r="H55" s="159"/>
      <c r="I55" s="159"/>
      <c r="J55" s="160"/>
      <c r="K55" s="79"/>
      <c r="L55" s="79"/>
      <c r="M55" s="79"/>
    </row>
    <row r="56" spans="1:13" ht="14.25" x14ac:dyDescent="0.2">
      <c r="A56" s="131"/>
      <c r="B56" s="158"/>
      <c r="C56" s="159"/>
      <c r="D56" s="159"/>
      <c r="E56" s="159"/>
      <c r="F56" s="159"/>
      <c r="G56" s="159"/>
      <c r="H56" s="159"/>
      <c r="I56" s="159"/>
      <c r="J56" s="160"/>
      <c r="K56" s="79"/>
      <c r="L56" s="79"/>
      <c r="M56" s="79"/>
    </row>
    <row r="57" spans="1:13" ht="14.25" x14ac:dyDescent="0.2">
      <c r="A57" s="131"/>
      <c r="B57" s="158"/>
      <c r="C57" s="159"/>
      <c r="D57" s="159"/>
      <c r="E57" s="159"/>
      <c r="F57" s="159"/>
      <c r="G57" s="159"/>
      <c r="H57" s="159"/>
      <c r="I57" s="159"/>
      <c r="J57" s="160"/>
      <c r="K57" s="79"/>
      <c r="L57" s="79"/>
      <c r="M57" s="79"/>
    </row>
    <row r="58" spans="1:13" ht="14.25" x14ac:dyDescent="0.2">
      <c r="A58" s="131"/>
      <c r="B58" s="158"/>
      <c r="C58" s="159"/>
      <c r="D58" s="159"/>
      <c r="E58" s="159"/>
      <c r="F58" s="159"/>
      <c r="G58" s="159"/>
      <c r="H58" s="159"/>
      <c r="I58" s="159"/>
      <c r="J58" s="160"/>
      <c r="K58" s="79"/>
      <c r="L58" s="79"/>
      <c r="M58" s="79"/>
    </row>
    <row r="59" spans="1:13" ht="14.25" x14ac:dyDescent="0.2">
      <c r="A59" s="131"/>
      <c r="B59" s="158"/>
      <c r="C59" s="159"/>
      <c r="D59" s="159"/>
      <c r="E59" s="159"/>
      <c r="F59" s="159"/>
      <c r="G59" s="159"/>
      <c r="H59" s="159"/>
      <c r="I59" s="159"/>
      <c r="J59" s="160"/>
      <c r="K59" s="79"/>
      <c r="L59" s="79"/>
      <c r="M59" s="79"/>
    </row>
    <row r="60" spans="1:13" ht="14.25" x14ac:dyDescent="0.2">
      <c r="A60" s="131"/>
      <c r="B60" s="158"/>
      <c r="C60" s="159"/>
      <c r="D60" s="159"/>
      <c r="E60" s="159"/>
      <c r="F60" s="159"/>
      <c r="G60" s="159"/>
      <c r="H60" s="159"/>
      <c r="I60" s="159"/>
      <c r="J60" s="160"/>
      <c r="K60" s="79"/>
      <c r="L60" s="79"/>
      <c r="M60" s="79"/>
    </row>
    <row r="61" spans="1:13" ht="14.25" x14ac:dyDescent="0.2">
      <c r="A61" s="131"/>
      <c r="B61" s="158"/>
      <c r="C61" s="159"/>
      <c r="D61" s="159"/>
      <c r="E61" s="159"/>
      <c r="F61" s="159"/>
      <c r="G61" s="159"/>
      <c r="H61" s="159"/>
      <c r="I61" s="159"/>
      <c r="J61" s="160"/>
      <c r="K61" s="79"/>
      <c r="L61" s="79"/>
      <c r="M61" s="79"/>
    </row>
    <row r="62" spans="1:13" ht="14.25" x14ac:dyDescent="0.2">
      <c r="A62" s="131"/>
      <c r="B62" s="158"/>
      <c r="C62" s="159"/>
      <c r="D62" s="159"/>
      <c r="E62" s="159"/>
      <c r="F62" s="159"/>
      <c r="G62" s="159"/>
      <c r="H62" s="159"/>
      <c r="I62" s="159"/>
      <c r="J62" s="160"/>
      <c r="K62" s="79"/>
      <c r="L62" s="79"/>
      <c r="M62" s="79"/>
    </row>
    <row r="63" spans="1:13" ht="14.25" x14ac:dyDescent="0.2">
      <c r="A63" s="131"/>
      <c r="B63" s="158"/>
      <c r="C63" s="159"/>
      <c r="D63" s="159"/>
      <c r="E63" s="159"/>
      <c r="F63" s="159"/>
      <c r="G63" s="159"/>
      <c r="H63" s="159"/>
      <c r="I63" s="159"/>
      <c r="J63" s="160"/>
      <c r="K63" s="79"/>
      <c r="L63" s="79"/>
      <c r="M63" s="79"/>
    </row>
    <row r="64" spans="1:13" ht="14.25" x14ac:dyDescent="0.2">
      <c r="A64" s="131"/>
      <c r="B64" s="158"/>
      <c r="C64" s="159"/>
      <c r="D64" s="159"/>
      <c r="E64" s="159"/>
      <c r="F64" s="159"/>
      <c r="G64" s="159"/>
      <c r="H64" s="159"/>
      <c r="I64" s="159"/>
      <c r="J64" s="160"/>
      <c r="K64" s="79"/>
      <c r="L64" s="79"/>
      <c r="M64" s="79"/>
    </row>
    <row r="65" spans="1:13" ht="14.25" x14ac:dyDescent="0.2">
      <c r="A65" s="131"/>
      <c r="B65" s="158"/>
      <c r="C65" s="159"/>
      <c r="D65" s="159"/>
      <c r="E65" s="159"/>
      <c r="F65" s="159"/>
      <c r="G65" s="159"/>
      <c r="H65" s="159"/>
      <c r="I65" s="159"/>
      <c r="J65" s="160"/>
      <c r="K65" s="79"/>
      <c r="L65" s="79"/>
      <c r="M65" s="79"/>
    </row>
    <row r="66" spans="1:13" ht="14.25" x14ac:dyDescent="0.2">
      <c r="A66" s="131"/>
      <c r="B66" s="158"/>
      <c r="C66" s="159"/>
      <c r="D66" s="159"/>
      <c r="E66" s="159"/>
      <c r="F66" s="159"/>
      <c r="G66" s="159"/>
      <c r="H66" s="159"/>
      <c r="I66" s="159"/>
      <c r="J66" s="160"/>
      <c r="K66" s="79"/>
      <c r="L66" s="79"/>
      <c r="M66" s="79"/>
    </row>
    <row r="67" spans="1:13" ht="14.25" x14ac:dyDescent="0.2">
      <c r="A67" s="131"/>
      <c r="B67" s="158"/>
      <c r="C67" s="159"/>
      <c r="D67" s="159"/>
      <c r="E67" s="159"/>
      <c r="F67" s="159"/>
      <c r="G67" s="159"/>
      <c r="H67" s="159"/>
      <c r="I67" s="159"/>
      <c r="J67" s="160"/>
      <c r="K67" s="79"/>
      <c r="L67" s="79"/>
      <c r="M67" s="79"/>
    </row>
    <row r="68" spans="1:13" ht="14.25" x14ac:dyDescent="0.2">
      <c r="A68" s="131"/>
      <c r="B68" s="158"/>
      <c r="C68" s="159"/>
      <c r="D68" s="159"/>
      <c r="E68" s="159"/>
      <c r="F68" s="159"/>
      <c r="G68" s="159"/>
      <c r="H68" s="159"/>
      <c r="I68" s="159"/>
      <c r="J68" s="160"/>
      <c r="K68" s="79"/>
      <c r="L68" s="79"/>
      <c r="M68" s="79"/>
    </row>
    <row r="69" spans="1:13" ht="14.25" x14ac:dyDescent="0.2">
      <c r="A69" s="131"/>
      <c r="B69" s="158"/>
      <c r="C69" s="159"/>
      <c r="D69" s="159"/>
      <c r="E69" s="159"/>
      <c r="F69" s="159"/>
      <c r="G69" s="159"/>
      <c r="H69" s="159"/>
      <c r="I69" s="159"/>
      <c r="J69" s="160"/>
      <c r="K69" s="79"/>
      <c r="L69" s="79"/>
      <c r="M69" s="79"/>
    </row>
    <row r="70" spans="1:13" ht="14.25" x14ac:dyDescent="0.2">
      <c r="A70" s="131"/>
      <c r="B70" s="158"/>
      <c r="C70" s="159"/>
      <c r="D70" s="159"/>
      <c r="E70" s="159"/>
      <c r="F70" s="159"/>
      <c r="G70" s="159"/>
      <c r="H70" s="159"/>
      <c r="I70" s="159"/>
      <c r="J70" s="160"/>
      <c r="K70" s="79"/>
      <c r="L70" s="79"/>
      <c r="M70" s="79"/>
    </row>
    <row r="71" spans="1:13" ht="14.25" x14ac:dyDescent="0.2">
      <c r="A71" s="131"/>
      <c r="B71" s="158"/>
      <c r="C71" s="159"/>
      <c r="D71" s="159"/>
      <c r="E71" s="159"/>
      <c r="F71" s="159"/>
      <c r="G71" s="159"/>
      <c r="H71" s="159"/>
      <c r="I71" s="159"/>
      <c r="J71" s="160"/>
      <c r="K71" s="79"/>
      <c r="L71" s="79"/>
      <c r="M71" s="79"/>
    </row>
    <row r="72" spans="1:13" ht="14.25" x14ac:dyDescent="0.2">
      <c r="A72" s="131"/>
      <c r="B72" s="158"/>
      <c r="C72" s="159"/>
      <c r="D72" s="159"/>
      <c r="E72" s="159"/>
      <c r="F72" s="159"/>
      <c r="G72" s="159"/>
      <c r="H72" s="159"/>
      <c r="I72" s="159"/>
      <c r="J72" s="160"/>
      <c r="K72" s="79"/>
      <c r="L72" s="79"/>
      <c r="M72" s="79"/>
    </row>
    <row r="73" spans="1:13" ht="14.25" x14ac:dyDescent="0.2">
      <c r="A73" s="131"/>
      <c r="B73" s="158"/>
      <c r="C73" s="159"/>
      <c r="D73" s="159"/>
      <c r="E73" s="159"/>
      <c r="F73" s="159"/>
      <c r="G73" s="159"/>
      <c r="H73" s="159"/>
      <c r="I73" s="159"/>
      <c r="J73" s="160"/>
      <c r="K73" s="79"/>
      <c r="L73" s="79"/>
      <c r="M73" s="79"/>
    </row>
    <row r="74" spans="1:13" ht="14.25" x14ac:dyDescent="0.2">
      <c r="A74" s="131"/>
      <c r="B74" s="158"/>
      <c r="C74" s="159"/>
      <c r="D74" s="159"/>
      <c r="E74" s="159"/>
      <c r="F74" s="159"/>
      <c r="G74" s="159"/>
      <c r="H74" s="159"/>
      <c r="I74" s="159"/>
      <c r="J74" s="160"/>
      <c r="K74" s="79"/>
      <c r="L74" s="79"/>
      <c r="M74" s="79"/>
    </row>
    <row r="75" spans="1:13" ht="14.25" x14ac:dyDescent="0.2">
      <c r="A75" s="131"/>
      <c r="B75" s="158"/>
      <c r="C75" s="159"/>
      <c r="D75" s="159"/>
      <c r="E75" s="159"/>
      <c r="F75" s="159"/>
      <c r="G75" s="159"/>
      <c r="H75" s="159"/>
      <c r="I75" s="159"/>
      <c r="J75" s="160"/>
      <c r="K75" s="79"/>
      <c r="L75" s="79"/>
      <c r="M75" s="79"/>
    </row>
    <row r="76" spans="1:13" ht="14.25" x14ac:dyDescent="0.2">
      <c r="A76" s="131"/>
      <c r="B76" s="158"/>
      <c r="C76" s="159"/>
      <c r="D76" s="159"/>
      <c r="E76" s="159"/>
      <c r="F76" s="159"/>
      <c r="G76" s="159"/>
      <c r="H76" s="159"/>
      <c r="I76" s="159"/>
      <c r="J76" s="160"/>
      <c r="K76" s="79"/>
      <c r="L76" s="79"/>
      <c r="M76" s="79"/>
    </row>
    <row r="77" spans="1:13" ht="15" thickBot="1" x14ac:dyDescent="0.25">
      <c r="A77" s="131"/>
      <c r="B77" s="161"/>
      <c r="C77" s="162"/>
      <c r="D77" s="162"/>
      <c r="E77" s="162"/>
      <c r="F77" s="162"/>
      <c r="G77" s="162"/>
      <c r="H77" s="162"/>
      <c r="I77" s="162"/>
      <c r="J77" s="163"/>
      <c r="K77" s="79"/>
      <c r="L77" s="79"/>
      <c r="M77" s="79"/>
    </row>
    <row r="78" spans="1:13" ht="14.25" x14ac:dyDescent="0.2">
      <c r="A78" s="131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1:13" ht="14.25" x14ac:dyDescent="0.2">
      <c r="A79" s="131" t="s">
        <v>225</v>
      </c>
      <c r="B79" s="79" t="s">
        <v>226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1:13" ht="14.25" x14ac:dyDescent="0.2">
      <c r="A80" s="131"/>
      <c r="B80" s="79" t="s">
        <v>230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1:13" ht="15" thickBot="1" x14ac:dyDescent="0.25">
      <c r="A81" s="131"/>
      <c r="B81" s="79" t="s">
        <v>229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1:13" ht="14.25" x14ac:dyDescent="0.2">
      <c r="A82" s="131"/>
      <c r="B82" s="155"/>
      <c r="C82" s="156"/>
      <c r="D82" s="156"/>
      <c r="E82" s="156"/>
      <c r="F82" s="156"/>
      <c r="G82" s="156"/>
      <c r="H82" s="156"/>
      <c r="I82" s="156"/>
      <c r="J82" s="157"/>
      <c r="K82" s="79"/>
      <c r="L82" s="79"/>
      <c r="M82" s="79"/>
    </row>
    <row r="83" spans="1:13" ht="14.25" x14ac:dyDescent="0.2">
      <c r="A83" s="131"/>
      <c r="B83" s="158"/>
      <c r="C83" s="159"/>
      <c r="D83" s="159"/>
      <c r="E83" s="159"/>
      <c r="F83" s="159"/>
      <c r="G83" s="159"/>
      <c r="H83" s="159"/>
      <c r="I83" s="159"/>
      <c r="J83" s="160"/>
      <c r="K83" s="79"/>
      <c r="L83" s="79"/>
      <c r="M83" s="79"/>
    </row>
    <row r="84" spans="1:13" ht="14.25" x14ac:dyDescent="0.2">
      <c r="A84" s="131"/>
      <c r="B84" s="158"/>
      <c r="C84" s="159"/>
      <c r="D84" s="159"/>
      <c r="E84" s="159"/>
      <c r="F84" s="159"/>
      <c r="G84" s="159"/>
      <c r="H84" s="159"/>
      <c r="I84" s="159"/>
      <c r="J84" s="160"/>
      <c r="K84" s="79"/>
      <c r="L84" s="79"/>
      <c r="M84" s="79"/>
    </row>
    <row r="85" spans="1:13" ht="14.25" x14ac:dyDescent="0.2">
      <c r="A85" s="131"/>
      <c r="B85" s="158"/>
      <c r="C85" s="159"/>
      <c r="D85" s="159"/>
      <c r="E85" s="159"/>
      <c r="F85" s="159"/>
      <c r="G85" s="159"/>
      <c r="H85" s="159"/>
      <c r="I85" s="159"/>
      <c r="J85" s="160"/>
      <c r="K85" s="79"/>
      <c r="L85" s="79"/>
      <c r="M85" s="79"/>
    </row>
    <row r="86" spans="1:13" ht="14.25" x14ac:dyDescent="0.2">
      <c r="A86" s="131"/>
      <c r="B86" s="158"/>
      <c r="C86" s="159"/>
      <c r="D86" s="159"/>
      <c r="E86" s="159"/>
      <c r="F86" s="159"/>
      <c r="G86" s="159"/>
      <c r="H86" s="159"/>
      <c r="I86" s="159"/>
      <c r="J86" s="160"/>
      <c r="K86" s="79"/>
      <c r="L86" s="79"/>
      <c r="M86" s="79"/>
    </row>
    <row r="87" spans="1:13" ht="14.25" x14ac:dyDescent="0.2">
      <c r="A87" s="131"/>
      <c r="B87" s="158"/>
      <c r="C87" s="159"/>
      <c r="D87" s="159"/>
      <c r="E87" s="159"/>
      <c r="F87" s="159"/>
      <c r="G87" s="159"/>
      <c r="H87" s="159"/>
      <c r="I87" s="159"/>
      <c r="J87" s="160"/>
      <c r="K87" s="79"/>
      <c r="L87" s="79"/>
      <c r="M87" s="79"/>
    </row>
    <row r="88" spans="1:13" ht="14.25" x14ac:dyDescent="0.2">
      <c r="A88" s="131"/>
      <c r="B88" s="158"/>
      <c r="C88" s="159"/>
      <c r="D88" s="159"/>
      <c r="E88" s="159"/>
      <c r="F88" s="159"/>
      <c r="G88" s="159"/>
      <c r="H88" s="159"/>
      <c r="I88" s="159"/>
      <c r="J88" s="160"/>
      <c r="K88" s="79"/>
      <c r="L88" s="79"/>
      <c r="M88" s="79"/>
    </row>
    <row r="89" spans="1:13" ht="14.25" x14ac:dyDescent="0.2">
      <c r="A89" s="131"/>
      <c r="B89" s="158"/>
      <c r="C89" s="159"/>
      <c r="D89" s="159"/>
      <c r="E89" s="159"/>
      <c r="F89" s="159"/>
      <c r="G89" s="159"/>
      <c r="H89" s="159"/>
      <c r="I89" s="159"/>
      <c r="J89" s="160"/>
      <c r="K89" s="79"/>
      <c r="L89" s="79"/>
      <c r="M89" s="79"/>
    </row>
    <row r="90" spans="1:13" ht="14.25" x14ac:dyDescent="0.2">
      <c r="A90" s="131"/>
      <c r="B90" s="158"/>
      <c r="C90" s="159"/>
      <c r="D90" s="159"/>
      <c r="E90" s="159"/>
      <c r="F90" s="159"/>
      <c r="G90" s="159"/>
      <c r="H90" s="159"/>
      <c r="I90" s="159"/>
      <c r="J90" s="160"/>
      <c r="K90" s="79"/>
      <c r="L90" s="79"/>
      <c r="M90" s="79"/>
    </row>
    <row r="91" spans="1:13" ht="14.25" x14ac:dyDescent="0.2">
      <c r="A91" s="131"/>
      <c r="B91" s="158"/>
      <c r="C91" s="159"/>
      <c r="D91" s="159"/>
      <c r="E91" s="159"/>
      <c r="F91" s="159"/>
      <c r="G91" s="159"/>
      <c r="H91" s="159"/>
      <c r="I91" s="159"/>
      <c r="J91" s="160"/>
      <c r="K91" s="79"/>
      <c r="L91" s="79"/>
      <c r="M91" s="79"/>
    </row>
    <row r="92" spans="1:13" ht="14.25" x14ac:dyDescent="0.2">
      <c r="A92" s="131"/>
      <c r="B92" s="158"/>
      <c r="C92" s="159"/>
      <c r="D92" s="159"/>
      <c r="E92" s="159"/>
      <c r="F92" s="159"/>
      <c r="G92" s="159"/>
      <c r="H92" s="159"/>
      <c r="I92" s="159"/>
      <c r="J92" s="160"/>
      <c r="K92" s="79"/>
      <c r="L92" s="79"/>
      <c r="M92" s="79"/>
    </row>
    <row r="93" spans="1:13" ht="14.25" x14ac:dyDescent="0.2">
      <c r="A93" s="131"/>
      <c r="B93" s="158"/>
      <c r="C93" s="159"/>
      <c r="D93" s="159"/>
      <c r="E93" s="159"/>
      <c r="F93" s="159"/>
      <c r="G93" s="159"/>
      <c r="H93" s="159"/>
      <c r="I93" s="159"/>
      <c r="J93" s="160"/>
      <c r="K93" s="79"/>
      <c r="L93" s="79"/>
      <c r="M93" s="79"/>
    </row>
    <row r="94" spans="1:13" ht="14.25" x14ac:dyDescent="0.2">
      <c r="A94" s="131"/>
      <c r="B94" s="158"/>
      <c r="C94" s="159"/>
      <c r="D94" s="159"/>
      <c r="E94" s="159"/>
      <c r="F94" s="159"/>
      <c r="G94" s="159"/>
      <c r="H94" s="159"/>
      <c r="I94" s="159"/>
      <c r="J94" s="160"/>
      <c r="K94" s="79"/>
      <c r="L94" s="79"/>
      <c r="M94" s="79"/>
    </row>
    <row r="95" spans="1:13" ht="14.25" x14ac:dyDescent="0.2">
      <c r="A95" s="131"/>
      <c r="B95" s="158"/>
      <c r="C95" s="159"/>
      <c r="D95" s="159"/>
      <c r="E95" s="159"/>
      <c r="F95" s="159"/>
      <c r="G95" s="159"/>
      <c r="H95" s="159"/>
      <c r="I95" s="159"/>
      <c r="J95" s="160"/>
      <c r="K95" s="79"/>
      <c r="L95" s="79"/>
      <c r="M95" s="79"/>
    </row>
    <row r="96" spans="1:13" ht="14.25" x14ac:dyDescent="0.2">
      <c r="A96" s="131"/>
      <c r="B96" s="158"/>
      <c r="C96" s="159"/>
      <c r="D96" s="159"/>
      <c r="E96" s="159"/>
      <c r="F96" s="159"/>
      <c r="G96" s="159"/>
      <c r="H96" s="159"/>
      <c r="I96" s="159"/>
      <c r="J96" s="160"/>
      <c r="K96" s="79"/>
      <c r="L96" s="79"/>
      <c r="M96" s="79"/>
    </row>
    <row r="97" spans="1:13" ht="14.25" x14ac:dyDescent="0.2">
      <c r="A97" s="131"/>
      <c r="B97" s="158"/>
      <c r="C97" s="159"/>
      <c r="D97" s="159"/>
      <c r="E97" s="159"/>
      <c r="F97" s="159"/>
      <c r="G97" s="159"/>
      <c r="H97" s="159"/>
      <c r="I97" s="159"/>
      <c r="J97" s="160"/>
      <c r="K97" s="79"/>
      <c r="L97" s="79"/>
      <c r="M97" s="79"/>
    </row>
    <row r="98" spans="1:13" ht="15" thickBot="1" x14ac:dyDescent="0.25">
      <c r="A98" s="131"/>
      <c r="B98" s="161"/>
      <c r="C98" s="162"/>
      <c r="D98" s="162"/>
      <c r="E98" s="162"/>
      <c r="F98" s="162"/>
      <c r="G98" s="162"/>
      <c r="H98" s="162"/>
      <c r="I98" s="162"/>
      <c r="J98" s="163"/>
      <c r="K98" s="79"/>
      <c r="L98" s="79"/>
      <c r="M98" s="79"/>
    </row>
    <row r="99" spans="1:13" ht="14.25" x14ac:dyDescent="0.2">
      <c r="A99" s="131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1:13" ht="14.25" x14ac:dyDescent="0.2">
      <c r="A100" s="131" t="s">
        <v>228</v>
      </c>
      <c r="B100" s="79" t="s">
        <v>243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1:13" ht="14.25" x14ac:dyDescent="0.2">
      <c r="A101" s="131"/>
      <c r="B101" s="79" t="s">
        <v>231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1:13" ht="15" thickBot="1" x14ac:dyDescent="0.25">
      <c r="A102" s="131"/>
      <c r="B102" s="79" t="s">
        <v>232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1:13" ht="14.25" x14ac:dyDescent="0.2">
      <c r="A103" s="131"/>
      <c r="B103" s="155"/>
      <c r="C103" s="156"/>
      <c r="D103" s="156"/>
      <c r="E103" s="156"/>
      <c r="F103" s="156"/>
      <c r="G103" s="156"/>
      <c r="H103" s="156"/>
      <c r="I103" s="156"/>
      <c r="J103" s="157"/>
      <c r="K103" s="79"/>
      <c r="L103" s="79"/>
      <c r="M103" s="79"/>
    </row>
    <row r="104" spans="1:13" ht="14.25" x14ac:dyDescent="0.2">
      <c r="A104" s="131"/>
      <c r="B104" s="158"/>
      <c r="C104" s="159"/>
      <c r="D104" s="159"/>
      <c r="E104" s="159"/>
      <c r="F104" s="159"/>
      <c r="G104" s="159"/>
      <c r="H104" s="159"/>
      <c r="I104" s="159"/>
      <c r="J104" s="160"/>
      <c r="K104" s="79"/>
      <c r="L104" s="79"/>
      <c r="M104" s="79"/>
    </row>
    <row r="105" spans="1:13" ht="14.25" x14ac:dyDescent="0.2">
      <c r="A105" s="131"/>
      <c r="B105" s="158"/>
      <c r="C105" s="159"/>
      <c r="D105" s="159"/>
      <c r="E105" s="159"/>
      <c r="F105" s="159"/>
      <c r="G105" s="159"/>
      <c r="H105" s="159"/>
      <c r="I105" s="159"/>
      <c r="J105" s="160"/>
      <c r="K105" s="79"/>
      <c r="L105" s="79"/>
      <c r="M105" s="79"/>
    </row>
    <row r="106" spans="1:13" ht="14.25" x14ac:dyDescent="0.2">
      <c r="A106" s="131"/>
      <c r="B106" s="158"/>
      <c r="C106" s="159"/>
      <c r="D106" s="159"/>
      <c r="E106" s="159"/>
      <c r="F106" s="159"/>
      <c r="G106" s="159"/>
      <c r="H106" s="159"/>
      <c r="I106" s="159"/>
      <c r="J106" s="160"/>
      <c r="K106" s="79"/>
      <c r="L106" s="79"/>
      <c r="M106" s="79"/>
    </row>
    <row r="107" spans="1:13" ht="14.25" x14ac:dyDescent="0.2">
      <c r="A107" s="131"/>
      <c r="B107" s="158"/>
      <c r="C107" s="159"/>
      <c r="D107" s="159"/>
      <c r="E107" s="159"/>
      <c r="F107" s="159"/>
      <c r="G107" s="159"/>
      <c r="H107" s="159"/>
      <c r="I107" s="159"/>
      <c r="J107" s="160"/>
      <c r="K107" s="79"/>
      <c r="L107" s="79"/>
      <c r="M107" s="79"/>
    </row>
    <row r="108" spans="1:13" ht="14.25" x14ac:dyDescent="0.2">
      <c r="A108" s="131"/>
      <c r="B108" s="158"/>
      <c r="C108" s="159"/>
      <c r="D108" s="159"/>
      <c r="E108" s="159"/>
      <c r="F108" s="159"/>
      <c r="G108" s="159"/>
      <c r="H108" s="159"/>
      <c r="I108" s="159"/>
      <c r="J108" s="160"/>
      <c r="K108" s="79"/>
      <c r="L108" s="79"/>
      <c r="M108" s="79"/>
    </row>
    <row r="109" spans="1:13" ht="14.25" x14ac:dyDescent="0.2">
      <c r="A109" s="131"/>
      <c r="B109" s="158"/>
      <c r="C109" s="159"/>
      <c r="D109" s="159"/>
      <c r="E109" s="159"/>
      <c r="F109" s="159"/>
      <c r="G109" s="159"/>
      <c r="H109" s="159"/>
      <c r="I109" s="159"/>
      <c r="J109" s="160"/>
      <c r="K109" s="79"/>
      <c r="L109" s="79"/>
      <c r="M109" s="79"/>
    </row>
    <row r="110" spans="1:13" ht="14.25" x14ac:dyDescent="0.2">
      <c r="A110" s="131"/>
      <c r="B110" s="158"/>
      <c r="C110" s="159"/>
      <c r="D110" s="159"/>
      <c r="E110" s="159"/>
      <c r="F110" s="159"/>
      <c r="G110" s="159"/>
      <c r="H110" s="159"/>
      <c r="I110" s="159"/>
      <c r="J110" s="160"/>
      <c r="K110" s="79"/>
      <c r="L110" s="79"/>
      <c r="M110" s="79"/>
    </row>
    <row r="111" spans="1:13" ht="14.25" x14ac:dyDescent="0.2">
      <c r="A111" s="131"/>
      <c r="B111" s="158"/>
      <c r="C111" s="159"/>
      <c r="D111" s="159"/>
      <c r="E111" s="159"/>
      <c r="F111" s="159"/>
      <c r="G111" s="159"/>
      <c r="H111" s="159"/>
      <c r="I111" s="159"/>
      <c r="J111" s="160"/>
      <c r="K111" s="79"/>
      <c r="L111" s="79"/>
      <c r="M111" s="79"/>
    </row>
    <row r="112" spans="1:13" ht="14.25" x14ac:dyDescent="0.2">
      <c r="A112" s="131"/>
      <c r="B112" s="158"/>
      <c r="C112" s="159"/>
      <c r="D112" s="159"/>
      <c r="E112" s="159"/>
      <c r="F112" s="159"/>
      <c r="G112" s="159"/>
      <c r="H112" s="159"/>
      <c r="I112" s="159"/>
      <c r="J112" s="160"/>
      <c r="K112" s="79"/>
      <c r="L112" s="79"/>
      <c r="M112" s="79"/>
    </row>
    <row r="113" spans="1:13" ht="15" thickBot="1" x14ac:dyDescent="0.25">
      <c r="A113" s="131"/>
      <c r="B113" s="161"/>
      <c r="C113" s="162"/>
      <c r="D113" s="162"/>
      <c r="E113" s="162"/>
      <c r="F113" s="162"/>
      <c r="G113" s="162"/>
      <c r="H113" s="162"/>
      <c r="I113" s="162"/>
      <c r="J113" s="163"/>
      <c r="K113" s="79"/>
      <c r="L113" s="79"/>
      <c r="M113" s="79"/>
    </row>
    <row r="114" spans="1:13" ht="14.25" x14ac:dyDescent="0.2">
      <c r="A114" s="131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</row>
    <row r="115" spans="1:13" ht="14.25" x14ac:dyDescent="0.2">
      <c r="A115" s="131" t="s">
        <v>242</v>
      </c>
      <c r="B115" s="79" t="s">
        <v>246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</row>
    <row r="116" spans="1:13" ht="15" thickBot="1" x14ac:dyDescent="0.25">
      <c r="A116" s="131"/>
      <c r="B116" s="79" t="s">
        <v>247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</row>
    <row r="117" spans="1:13" ht="14.25" x14ac:dyDescent="0.2">
      <c r="A117" s="131"/>
      <c r="B117" s="155"/>
      <c r="C117" s="156"/>
      <c r="D117" s="156"/>
      <c r="E117" s="156"/>
      <c r="F117" s="156"/>
      <c r="G117" s="156"/>
      <c r="H117" s="156"/>
      <c r="I117" s="156"/>
      <c r="J117" s="157"/>
      <c r="K117" s="79"/>
      <c r="L117" s="79"/>
      <c r="M117" s="79"/>
    </row>
    <row r="118" spans="1:13" ht="14.25" x14ac:dyDescent="0.2">
      <c r="A118" s="131"/>
      <c r="B118" s="158"/>
      <c r="C118" s="159"/>
      <c r="D118" s="159"/>
      <c r="E118" s="159"/>
      <c r="F118" s="159"/>
      <c r="G118" s="159"/>
      <c r="H118" s="159"/>
      <c r="I118" s="159"/>
      <c r="J118" s="160"/>
      <c r="K118" s="79"/>
      <c r="L118" s="79"/>
      <c r="M118" s="79"/>
    </row>
    <row r="119" spans="1:13" ht="14.25" x14ac:dyDescent="0.2">
      <c r="A119" s="131"/>
      <c r="B119" s="158"/>
      <c r="C119" s="159"/>
      <c r="D119" s="159"/>
      <c r="E119" s="159"/>
      <c r="F119" s="159"/>
      <c r="G119" s="159"/>
      <c r="H119" s="159"/>
      <c r="I119" s="159"/>
      <c r="J119" s="160"/>
      <c r="K119" s="79"/>
      <c r="L119" s="79"/>
      <c r="M119" s="79"/>
    </row>
    <row r="120" spans="1:13" ht="14.25" x14ac:dyDescent="0.2">
      <c r="A120" s="131"/>
      <c r="B120" s="158"/>
      <c r="C120" s="159"/>
      <c r="D120" s="159"/>
      <c r="E120" s="159"/>
      <c r="F120" s="159"/>
      <c r="G120" s="159"/>
      <c r="H120" s="159"/>
      <c r="I120" s="159"/>
      <c r="J120" s="160"/>
      <c r="K120" s="79"/>
      <c r="L120" s="79"/>
      <c r="M120" s="79"/>
    </row>
    <row r="121" spans="1:13" ht="14.25" x14ac:dyDescent="0.2">
      <c r="A121" s="131"/>
      <c r="B121" s="158"/>
      <c r="C121" s="159"/>
      <c r="D121" s="159"/>
      <c r="E121" s="159"/>
      <c r="F121" s="159"/>
      <c r="G121" s="159"/>
      <c r="H121" s="159"/>
      <c r="I121" s="159"/>
      <c r="J121" s="160"/>
      <c r="K121" s="79"/>
      <c r="L121" s="79"/>
      <c r="M121" s="79"/>
    </row>
    <row r="122" spans="1:13" ht="14.25" x14ac:dyDescent="0.2">
      <c r="A122" s="131"/>
      <c r="B122" s="158"/>
      <c r="C122" s="159"/>
      <c r="D122" s="159"/>
      <c r="E122" s="159"/>
      <c r="F122" s="159"/>
      <c r="G122" s="159"/>
      <c r="H122" s="159"/>
      <c r="I122" s="159"/>
      <c r="J122" s="160"/>
      <c r="K122" s="79"/>
      <c r="L122" s="79"/>
      <c r="M122" s="79"/>
    </row>
    <row r="123" spans="1:13" ht="14.25" x14ac:dyDescent="0.2">
      <c r="A123" s="131"/>
      <c r="B123" s="158"/>
      <c r="C123" s="159"/>
      <c r="D123" s="159"/>
      <c r="E123" s="159"/>
      <c r="F123" s="159"/>
      <c r="G123" s="159"/>
      <c r="H123" s="159"/>
      <c r="I123" s="159"/>
      <c r="J123" s="160"/>
      <c r="K123" s="79"/>
      <c r="L123" s="79"/>
      <c r="M123" s="79"/>
    </row>
    <row r="124" spans="1:13" ht="14.25" x14ac:dyDescent="0.2">
      <c r="A124" s="131"/>
      <c r="B124" s="158"/>
      <c r="C124" s="159"/>
      <c r="D124" s="159"/>
      <c r="E124" s="159"/>
      <c r="F124" s="159"/>
      <c r="G124" s="159"/>
      <c r="H124" s="159"/>
      <c r="I124" s="159"/>
      <c r="J124" s="160"/>
      <c r="K124" s="79"/>
      <c r="L124" s="79"/>
      <c r="M124" s="79"/>
    </row>
    <row r="125" spans="1:13" ht="14.25" x14ac:dyDescent="0.2">
      <c r="A125" s="131"/>
      <c r="B125" s="158"/>
      <c r="C125" s="159"/>
      <c r="D125" s="159"/>
      <c r="E125" s="159"/>
      <c r="F125" s="159"/>
      <c r="G125" s="159"/>
      <c r="H125" s="159"/>
      <c r="I125" s="159"/>
      <c r="J125" s="160"/>
      <c r="K125" s="79"/>
      <c r="L125" s="79"/>
      <c r="M125" s="79"/>
    </row>
    <row r="126" spans="1:13" ht="14.25" x14ac:dyDescent="0.2">
      <c r="A126" s="131"/>
      <c r="B126" s="158"/>
      <c r="C126" s="159"/>
      <c r="D126" s="159"/>
      <c r="E126" s="159"/>
      <c r="F126" s="159"/>
      <c r="G126" s="159"/>
      <c r="H126" s="159"/>
      <c r="I126" s="159"/>
      <c r="J126" s="160"/>
      <c r="K126" s="79"/>
      <c r="L126" s="79"/>
      <c r="M126" s="79"/>
    </row>
    <row r="127" spans="1:13" ht="14.25" x14ac:dyDescent="0.2">
      <c r="A127" s="131"/>
      <c r="B127" s="158"/>
      <c r="C127" s="159"/>
      <c r="D127" s="159"/>
      <c r="E127" s="159"/>
      <c r="F127" s="159"/>
      <c r="G127" s="159"/>
      <c r="H127" s="159"/>
      <c r="I127" s="159"/>
      <c r="J127" s="160"/>
      <c r="K127" s="79"/>
      <c r="L127" s="79"/>
      <c r="M127" s="79"/>
    </row>
    <row r="128" spans="1:13" ht="15" thickBot="1" x14ac:dyDescent="0.25">
      <c r="A128" s="131"/>
      <c r="B128" s="161"/>
      <c r="C128" s="162"/>
      <c r="D128" s="162"/>
      <c r="E128" s="162"/>
      <c r="F128" s="162"/>
      <c r="G128" s="162"/>
      <c r="H128" s="162"/>
      <c r="I128" s="162"/>
      <c r="J128" s="163"/>
      <c r="K128" s="79"/>
      <c r="L128" s="79"/>
      <c r="M128" s="79"/>
    </row>
    <row r="129" spans="1:13" ht="14.25" x14ac:dyDescent="0.2">
      <c r="A129" s="131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</row>
    <row r="130" spans="1:13" ht="14.25" x14ac:dyDescent="0.2">
      <c r="A130" s="131" t="s">
        <v>244</v>
      </c>
      <c r="B130" s="79" t="s">
        <v>245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</row>
    <row r="131" spans="1:13" ht="15" thickBot="1" x14ac:dyDescent="0.25">
      <c r="A131" s="127"/>
      <c r="B131" s="79" t="s">
        <v>248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</row>
    <row r="132" spans="1:13" ht="14.25" x14ac:dyDescent="0.2">
      <c r="A132" s="127"/>
      <c r="B132" s="155"/>
      <c r="C132" s="156"/>
      <c r="D132" s="156"/>
      <c r="E132" s="156"/>
      <c r="F132" s="156"/>
      <c r="G132" s="156"/>
      <c r="H132" s="156"/>
      <c r="I132" s="156"/>
      <c r="J132" s="157"/>
      <c r="K132" s="79"/>
      <c r="L132" s="79"/>
    </row>
    <row r="133" spans="1:13" ht="14.25" x14ac:dyDescent="0.2">
      <c r="A133" s="127"/>
      <c r="B133" s="158"/>
      <c r="C133" s="159"/>
      <c r="D133" s="159"/>
      <c r="E133" s="159"/>
      <c r="F133" s="159"/>
      <c r="G133" s="159"/>
      <c r="H133" s="159"/>
      <c r="I133" s="159"/>
      <c r="J133" s="160"/>
      <c r="K133" s="79"/>
      <c r="L133" s="79"/>
    </row>
    <row r="134" spans="1:13" ht="14.25" x14ac:dyDescent="0.2">
      <c r="A134" s="127"/>
      <c r="B134" s="158"/>
      <c r="C134" s="159"/>
      <c r="D134" s="159"/>
      <c r="E134" s="159"/>
      <c r="F134" s="159"/>
      <c r="G134" s="159"/>
      <c r="H134" s="159"/>
      <c r="I134" s="159"/>
      <c r="J134" s="160"/>
      <c r="K134" s="79"/>
      <c r="L134" s="79"/>
    </row>
    <row r="135" spans="1:13" ht="14.25" x14ac:dyDescent="0.2">
      <c r="A135" s="127"/>
      <c r="B135" s="158"/>
      <c r="C135" s="159"/>
      <c r="D135" s="159"/>
      <c r="E135" s="159"/>
      <c r="F135" s="159"/>
      <c r="G135" s="159"/>
      <c r="H135" s="159"/>
      <c r="I135" s="159"/>
      <c r="J135" s="160"/>
      <c r="K135" s="79"/>
      <c r="L135" s="79"/>
    </row>
    <row r="136" spans="1:13" ht="14.25" x14ac:dyDescent="0.2">
      <c r="A136" s="127"/>
      <c r="B136" s="158"/>
      <c r="C136" s="159"/>
      <c r="D136" s="159"/>
      <c r="E136" s="159"/>
      <c r="F136" s="159"/>
      <c r="G136" s="159"/>
      <c r="H136" s="159"/>
      <c r="I136" s="159"/>
      <c r="J136" s="160"/>
      <c r="K136" s="79"/>
      <c r="L136" s="79"/>
    </row>
    <row r="137" spans="1:13" ht="14.25" x14ac:dyDescent="0.2">
      <c r="A137" s="127"/>
      <c r="B137" s="158"/>
      <c r="C137" s="159"/>
      <c r="D137" s="159"/>
      <c r="E137" s="159"/>
      <c r="F137" s="159"/>
      <c r="G137" s="159"/>
      <c r="H137" s="159"/>
      <c r="I137" s="159"/>
      <c r="J137" s="160"/>
      <c r="K137" s="79"/>
      <c r="L137" s="79"/>
    </row>
    <row r="138" spans="1:13" ht="14.25" x14ac:dyDescent="0.2">
      <c r="A138" s="127"/>
      <c r="B138" s="158"/>
      <c r="C138" s="159"/>
      <c r="D138" s="159"/>
      <c r="E138" s="159"/>
      <c r="F138" s="159"/>
      <c r="G138" s="159"/>
      <c r="H138" s="159"/>
      <c r="I138" s="159"/>
      <c r="J138" s="160"/>
      <c r="K138" s="79"/>
      <c r="L138" s="79"/>
    </row>
    <row r="139" spans="1:13" ht="14.25" x14ac:dyDescent="0.2">
      <c r="A139" s="127"/>
      <c r="B139" s="158"/>
      <c r="C139" s="159"/>
      <c r="D139" s="159"/>
      <c r="E139" s="159"/>
      <c r="F139" s="159"/>
      <c r="G139" s="159"/>
      <c r="H139" s="159"/>
      <c r="I139" s="159"/>
      <c r="J139" s="160"/>
      <c r="K139" s="79"/>
      <c r="L139" s="79"/>
    </row>
    <row r="140" spans="1:13" ht="14.25" x14ac:dyDescent="0.2">
      <c r="A140" s="127"/>
      <c r="B140" s="158"/>
      <c r="C140" s="159"/>
      <c r="D140" s="159"/>
      <c r="E140" s="159"/>
      <c r="F140" s="159"/>
      <c r="G140" s="159"/>
      <c r="H140" s="159"/>
      <c r="I140" s="159"/>
      <c r="J140" s="160"/>
      <c r="K140" s="79"/>
      <c r="L140" s="79"/>
    </row>
    <row r="141" spans="1:13" ht="14.25" x14ac:dyDescent="0.2">
      <c r="B141" s="158"/>
      <c r="C141" s="159"/>
      <c r="D141" s="159"/>
      <c r="E141" s="159"/>
      <c r="F141" s="159"/>
      <c r="G141" s="159"/>
      <c r="H141" s="159"/>
      <c r="I141" s="159"/>
      <c r="J141" s="160"/>
      <c r="K141" s="79"/>
      <c r="L141" s="79"/>
    </row>
    <row r="142" spans="1:13" ht="14.25" x14ac:dyDescent="0.2">
      <c r="B142" s="158"/>
      <c r="C142" s="159"/>
      <c r="D142" s="159"/>
      <c r="E142" s="159"/>
      <c r="F142" s="159"/>
      <c r="G142" s="159"/>
      <c r="H142" s="159"/>
      <c r="I142" s="159"/>
      <c r="J142" s="160"/>
      <c r="K142" s="79"/>
      <c r="L142" s="79"/>
    </row>
    <row r="143" spans="1:13" ht="14.25" x14ac:dyDescent="0.2">
      <c r="B143" s="158"/>
      <c r="C143" s="159"/>
      <c r="D143" s="159"/>
      <c r="E143" s="159"/>
      <c r="F143" s="159"/>
      <c r="G143" s="159"/>
      <c r="H143" s="159"/>
      <c r="I143" s="159"/>
      <c r="J143" s="160"/>
      <c r="K143" s="79"/>
      <c r="L143" s="79"/>
    </row>
    <row r="144" spans="1:13" ht="14.25" x14ac:dyDescent="0.2">
      <c r="B144" s="158"/>
      <c r="C144" s="159"/>
      <c r="D144" s="159"/>
      <c r="E144" s="159"/>
      <c r="F144" s="159"/>
      <c r="G144" s="159"/>
      <c r="H144" s="159"/>
      <c r="I144" s="159"/>
      <c r="J144" s="160"/>
      <c r="K144" s="79"/>
      <c r="L144" s="79"/>
    </row>
    <row r="145" spans="2:12" ht="14.25" x14ac:dyDescent="0.2">
      <c r="B145" s="158"/>
      <c r="C145" s="159"/>
      <c r="D145" s="159"/>
      <c r="E145" s="159"/>
      <c r="F145" s="159"/>
      <c r="G145" s="159"/>
      <c r="H145" s="159"/>
      <c r="I145" s="159"/>
      <c r="J145" s="160"/>
      <c r="K145" s="79"/>
      <c r="L145" s="79"/>
    </row>
    <row r="146" spans="2:12" ht="14.25" x14ac:dyDescent="0.2">
      <c r="B146" s="158"/>
      <c r="C146" s="159"/>
      <c r="D146" s="159"/>
      <c r="E146" s="159"/>
      <c r="F146" s="159"/>
      <c r="G146" s="159"/>
      <c r="H146" s="159"/>
      <c r="I146" s="159"/>
      <c r="J146" s="160"/>
      <c r="K146" s="79"/>
      <c r="L146" s="79"/>
    </row>
    <row r="147" spans="2:12" ht="14.25" x14ac:dyDescent="0.2">
      <c r="B147" s="158"/>
      <c r="C147" s="159"/>
      <c r="D147" s="159"/>
      <c r="E147" s="159"/>
      <c r="F147" s="159"/>
      <c r="G147" s="159"/>
      <c r="H147" s="159"/>
      <c r="I147" s="159"/>
      <c r="J147" s="160"/>
      <c r="K147" s="79"/>
      <c r="L147" s="79"/>
    </row>
    <row r="148" spans="2:12" ht="14.25" x14ac:dyDescent="0.2">
      <c r="B148" s="158"/>
      <c r="C148" s="159"/>
      <c r="D148" s="159"/>
      <c r="E148" s="159"/>
      <c r="F148" s="159"/>
      <c r="G148" s="159"/>
      <c r="H148" s="159"/>
      <c r="I148" s="159"/>
      <c r="J148" s="160"/>
      <c r="K148" s="79"/>
      <c r="L148" s="79"/>
    </row>
    <row r="149" spans="2:12" ht="14.25" x14ac:dyDescent="0.2">
      <c r="B149" s="158"/>
      <c r="C149" s="159"/>
      <c r="D149" s="159"/>
      <c r="E149" s="159"/>
      <c r="F149" s="159"/>
      <c r="G149" s="159"/>
      <c r="H149" s="159"/>
      <c r="I149" s="159"/>
      <c r="J149" s="160"/>
      <c r="K149" s="79"/>
      <c r="L149" s="79"/>
    </row>
    <row r="150" spans="2:12" ht="14.25" x14ac:dyDescent="0.2">
      <c r="B150" s="158"/>
      <c r="C150" s="159"/>
      <c r="D150" s="159"/>
      <c r="E150" s="159"/>
      <c r="F150" s="159"/>
      <c r="G150" s="159"/>
      <c r="H150" s="159"/>
      <c r="I150" s="159"/>
      <c r="J150" s="160"/>
      <c r="K150" s="79"/>
      <c r="L150" s="79"/>
    </row>
    <row r="151" spans="2:12" ht="14.25" x14ac:dyDescent="0.2">
      <c r="B151" s="158"/>
      <c r="C151" s="159"/>
      <c r="D151" s="159"/>
      <c r="E151" s="159"/>
      <c r="F151" s="159"/>
      <c r="G151" s="159"/>
      <c r="H151" s="159"/>
      <c r="I151" s="159"/>
      <c r="J151" s="160"/>
      <c r="K151" s="79"/>
      <c r="L151" s="79"/>
    </row>
    <row r="152" spans="2:12" ht="14.25" x14ac:dyDescent="0.2">
      <c r="B152" s="158"/>
      <c r="C152" s="159"/>
      <c r="D152" s="159"/>
      <c r="E152" s="159"/>
      <c r="F152" s="159"/>
      <c r="G152" s="159"/>
      <c r="H152" s="159"/>
      <c r="I152" s="159"/>
      <c r="J152" s="160"/>
      <c r="K152" s="79"/>
      <c r="L152" s="79"/>
    </row>
    <row r="153" spans="2:12" ht="14.25" x14ac:dyDescent="0.2">
      <c r="B153" s="158"/>
      <c r="C153" s="159"/>
      <c r="D153" s="159"/>
      <c r="E153" s="159"/>
      <c r="F153" s="159"/>
      <c r="G153" s="159"/>
      <c r="H153" s="159"/>
      <c r="I153" s="159"/>
      <c r="J153" s="160"/>
      <c r="K153" s="79"/>
      <c r="L153" s="79"/>
    </row>
    <row r="154" spans="2:12" ht="15" thickBot="1" x14ac:dyDescent="0.25">
      <c r="B154" s="161"/>
      <c r="C154" s="162"/>
      <c r="D154" s="162"/>
      <c r="E154" s="162"/>
      <c r="F154" s="162"/>
      <c r="G154" s="162"/>
      <c r="H154" s="162"/>
      <c r="I154" s="162"/>
      <c r="J154" s="163"/>
      <c r="K154" s="79"/>
      <c r="L154" s="79"/>
    </row>
    <row r="155" spans="2:12" ht="14.25" x14ac:dyDescent="0.2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</row>
    <row r="156" spans="2:12" ht="14.25" x14ac:dyDescent="0.2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</row>
    <row r="157" spans="2:12" ht="14.25" x14ac:dyDescent="0.2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</row>
    <row r="158" spans="2:12" ht="14.25" x14ac:dyDescent="0.2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</row>
    <row r="159" spans="2:12" ht="14.25" x14ac:dyDescent="0.2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</row>
    <row r="160" spans="2:12" ht="14.25" x14ac:dyDescent="0.2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</row>
    <row r="161" spans="2:12" ht="14.25" x14ac:dyDescent="0.2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</row>
    <row r="162" spans="2:12" ht="14.25" x14ac:dyDescent="0.2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</row>
    <row r="163" spans="2:12" ht="14.25" x14ac:dyDescent="0.2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</row>
    <row r="164" spans="2:12" ht="14.25" x14ac:dyDescent="0.2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</row>
    <row r="165" spans="2:12" ht="14.25" x14ac:dyDescent="0.2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</row>
    <row r="166" spans="2:12" ht="14.25" x14ac:dyDescent="0.2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</row>
    <row r="167" spans="2:12" ht="14.25" x14ac:dyDescent="0.2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</row>
    <row r="168" spans="2:12" ht="14.25" x14ac:dyDescent="0.2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</row>
    <row r="169" spans="2:12" ht="14.25" x14ac:dyDescent="0.2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</row>
    <row r="170" spans="2:12" ht="14.25" x14ac:dyDescent="0.2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</row>
    <row r="171" spans="2:12" ht="14.25" x14ac:dyDescent="0.2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</row>
    <row r="172" spans="2:12" ht="14.25" x14ac:dyDescent="0.2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</row>
    <row r="173" spans="2:12" ht="14.25" x14ac:dyDescent="0.2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</row>
    <row r="174" spans="2:12" ht="14.25" x14ac:dyDescent="0.2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</row>
    <row r="175" spans="2:12" ht="14.25" x14ac:dyDescent="0.2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</row>
    <row r="176" spans="2:12" ht="14.25" x14ac:dyDescent="0.2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</row>
    <row r="177" spans="2:12" ht="14.25" x14ac:dyDescent="0.2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</row>
    <row r="178" spans="2:12" ht="14.25" x14ac:dyDescent="0.2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</row>
    <row r="179" spans="2:12" ht="14.25" x14ac:dyDescent="0.2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</row>
    <row r="180" spans="2:12" ht="14.25" x14ac:dyDescent="0.2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</row>
    <row r="181" spans="2:12" ht="14.25" x14ac:dyDescent="0.2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</row>
    <row r="182" spans="2:12" ht="14.25" x14ac:dyDescent="0.2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</row>
    <row r="183" spans="2:12" ht="14.25" x14ac:dyDescent="0.2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</row>
    <row r="184" spans="2:12" ht="14.25" x14ac:dyDescent="0.2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</row>
    <row r="185" spans="2:12" ht="14.25" x14ac:dyDescent="0.2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</row>
    <row r="186" spans="2:12" ht="14.25" x14ac:dyDescent="0.2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</row>
    <row r="187" spans="2:12" ht="14.25" x14ac:dyDescent="0.2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</row>
    <row r="188" spans="2:12" ht="14.25" x14ac:dyDescent="0.2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</row>
    <row r="189" spans="2:12" ht="14.25" x14ac:dyDescent="0.2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</row>
    <row r="190" spans="2:12" ht="14.25" x14ac:dyDescent="0.2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</row>
    <row r="191" spans="2:12" ht="14.25" x14ac:dyDescent="0.2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</row>
    <row r="192" spans="2:12" ht="14.25" x14ac:dyDescent="0.2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</row>
    <row r="193" spans="2:12" ht="14.25" x14ac:dyDescent="0.2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</row>
    <row r="194" spans="2:12" ht="14.25" x14ac:dyDescent="0.2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</row>
    <row r="195" spans="2:12" ht="14.25" x14ac:dyDescent="0.2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</row>
    <row r="196" spans="2:12" ht="14.25" x14ac:dyDescent="0.2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</row>
    <row r="197" spans="2:12" ht="14.25" x14ac:dyDescent="0.2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</row>
    <row r="198" spans="2:12" ht="14.25" x14ac:dyDescent="0.2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</row>
    <row r="199" spans="2:12" ht="14.25" x14ac:dyDescent="0.2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</row>
  </sheetData>
  <mergeCells count="7">
    <mergeCell ref="B132:J154"/>
    <mergeCell ref="B5:J21"/>
    <mergeCell ref="B27:J46"/>
    <mergeCell ref="B51:J77"/>
    <mergeCell ref="B82:J98"/>
    <mergeCell ref="B103:J113"/>
    <mergeCell ref="B117:J128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Financial Statements</vt:lpstr>
      <vt:lpstr>Q1-Cost of Capital</vt:lpstr>
      <vt:lpstr>Q2-Equity Valuation</vt:lpstr>
      <vt:lpstr>Q3-Debt Capacity</vt:lpstr>
      <vt:lpstr>Q4-Justified Recommendation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Sutton, Chris</dc:creator>
  <cp:lastModifiedBy>Sutton, Chris</cp:lastModifiedBy>
  <dcterms:created xsi:type="dcterms:W3CDTF">2012-04-23T11:46:54Z</dcterms:created>
  <dcterms:modified xsi:type="dcterms:W3CDTF">2015-12-09T14:57:19Z</dcterms:modified>
</cp:coreProperties>
</file>