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"/>
    </mc:Choice>
  </mc:AlternateContent>
  <bookViews>
    <workbookView xWindow="0" yWindow="0" windowWidth="28800" windowHeight="12435"/>
  </bookViews>
  <sheets>
    <sheet name="Viterbi" sheetId="6" r:id="rId1"/>
    <sheet name="Model" sheetId="5" r:id="rId2"/>
  </sheets>
  <calcPr calcId="152511"/>
</workbook>
</file>

<file path=xl/calcChain.xml><?xml version="1.0" encoding="utf-8"?>
<calcChain xmlns="http://schemas.openxmlformats.org/spreadsheetml/2006/main">
  <c r="N6" i="5" l="1"/>
  <c r="N3" i="5"/>
  <c r="D6" i="6"/>
  <c r="E6" i="6" s="1"/>
  <c r="D2" i="6"/>
  <c r="E2" i="6" s="1"/>
  <c r="E3" i="6" l="1"/>
  <c r="D9" i="6" s="1"/>
  <c r="E7" i="6"/>
  <c r="F2" i="6" l="1"/>
  <c r="G2" i="6" s="1"/>
  <c r="D8" i="6"/>
  <c r="F6" i="6"/>
  <c r="G6" i="6" s="1"/>
  <c r="G7" i="6" l="1"/>
  <c r="H6" i="6" s="1"/>
  <c r="G3" i="6"/>
  <c r="F9" i="6" s="1"/>
  <c r="H2" i="6" l="1"/>
  <c r="I7" i="6" s="1"/>
  <c r="I3" i="6"/>
  <c r="I6" i="6"/>
  <c r="F8" i="6"/>
  <c r="I2" i="6" l="1"/>
  <c r="H9" i="6" s="1"/>
  <c r="H8" i="6"/>
  <c r="J6" i="6"/>
  <c r="J2" i="6" l="1"/>
  <c r="K7" i="6" s="1"/>
  <c r="K3" i="6"/>
  <c r="K6" i="6"/>
  <c r="J9" i="6" l="1"/>
  <c r="K2" i="6"/>
  <c r="J8" i="6"/>
  <c r="L6" i="6"/>
  <c r="L2" i="6" l="1"/>
  <c r="M2" i="6" s="1"/>
  <c r="M3" i="6"/>
  <c r="M6" i="6"/>
  <c r="M7" i="6" l="1"/>
  <c r="L8" i="6" s="1"/>
  <c r="N2" i="6"/>
  <c r="O7" i="6" s="1"/>
  <c r="L9" i="6" l="1"/>
  <c r="N6" i="6"/>
  <c r="O6" i="6" s="1"/>
  <c r="O2" i="6"/>
  <c r="O3" i="6" l="1"/>
  <c r="P2" i="6" s="1"/>
  <c r="N8" i="6"/>
  <c r="P6" i="6"/>
  <c r="N9" i="6" l="1"/>
  <c r="Q2" i="6"/>
  <c r="Q7" i="6"/>
  <c r="Q3" i="6"/>
  <c r="Q6" i="6"/>
  <c r="P9" i="6" l="1"/>
  <c r="P8" i="6"/>
  <c r="R2" i="6"/>
  <c r="S7" i="6" s="1"/>
  <c r="R6" i="6"/>
  <c r="S2" i="6" l="1"/>
  <c r="S3" i="6"/>
  <c r="S6" i="6"/>
  <c r="R9" i="6" s="1"/>
  <c r="T2" i="6" l="1"/>
  <c r="U7" i="6" s="1"/>
  <c r="R8" i="6"/>
  <c r="T6" i="6"/>
  <c r="U2" i="6" l="1"/>
  <c r="U3" i="6"/>
  <c r="U6" i="6"/>
  <c r="T9" i="6" s="1"/>
  <c r="V2" i="6" l="1"/>
  <c r="W7" i="6" s="1"/>
  <c r="T8" i="6"/>
  <c r="V6" i="6"/>
  <c r="W2" i="6" l="1"/>
  <c r="W3" i="6"/>
  <c r="W6" i="6"/>
  <c r="V9" i="6" l="1"/>
  <c r="X2" i="6"/>
  <c r="Y7" i="6" s="1"/>
  <c r="V8" i="6"/>
  <c r="X6" i="6"/>
  <c r="Y2" i="6" l="1"/>
  <c r="Y3" i="6"/>
  <c r="Y6" i="6"/>
  <c r="X9" i="6" l="1"/>
  <c r="Z2" i="6"/>
  <c r="AA7" i="6" s="1"/>
  <c r="Z6" i="6"/>
  <c r="X8" i="6"/>
  <c r="AA2" i="6" l="1"/>
  <c r="AA3" i="6"/>
  <c r="AA6" i="6"/>
  <c r="Z9" i="6" l="1"/>
  <c r="AB2" i="6"/>
  <c r="AC7" i="6" s="1"/>
  <c r="AB6" i="6"/>
  <c r="Z8" i="6"/>
  <c r="AC2" i="6" l="1"/>
  <c r="AC3" i="6"/>
  <c r="AC6" i="6"/>
  <c r="AD6" i="6" s="1"/>
  <c r="AB9" i="6" l="1"/>
  <c r="AD2" i="6"/>
  <c r="AE7" i="6" s="1"/>
  <c r="AE3" i="6"/>
  <c r="AE6" i="6"/>
  <c r="AB8" i="6"/>
  <c r="AE2" i="6" l="1"/>
  <c r="AD9" i="6" s="1"/>
  <c r="AF6" i="6"/>
  <c r="AD8" i="6"/>
  <c r="AF2" i="6" l="1"/>
  <c r="AF9" i="6" s="1"/>
  <c r="AF8" i="6" l="1"/>
</calcChain>
</file>

<file path=xl/sharedStrings.xml><?xml version="1.0" encoding="utf-8"?>
<sst xmlns="http://schemas.openxmlformats.org/spreadsheetml/2006/main" count="57" uniqueCount="37">
  <si>
    <t>C</t>
  </si>
  <si>
    <t>G</t>
  </si>
  <si>
    <t>T</t>
  </si>
  <si>
    <t>A</t>
  </si>
  <si>
    <t>a(nn)</t>
  </si>
  <si>
    <t>a(cn)</t>
  </si>
  <si>
    <t>a(cc)</t>
  </si>
  <si>
    <t>a(nc)</t>
  </si>
  <si>
    <t>V(2)*a(-&gt;c)</t>
  </si>
  <si>
    <t>V(1)*aa(-&gt;c)</t>
  </si>
  <si>
    <t>V(3)*a(-&gt;c)</t>
  </si>
  <si>
    <t>V(4)*a(-&gt;c)</t>
  </si>
  <si>
    <t>V(5)*a(-&gt;c)</t>
  </si>
  <si>
    <t>V(6)*a(-&gt;c)</t>
  </si>
  <si>
    <t>V(7)*a(-&gt;c)</t>
  </si>
  <si>
    <t>V(8)*a(-&gt;c)</t>
  </si>
  <si>
    <t>V(9)*a(-&gt;c)</t>
  </si>
  <si>
    <t>V(10)*a(-&gt;c)</t>
  </si>
  <si>
    <t>V(11)*a(-&gt;c)</t>
  </si>
  <si>
    <t>V(12)*a(-&gt;c)</t>
  </si>
  <si>
    <t>V(13)*a(-&gt;c)</t>
  </si>
  <si>
    <t>V(14)*a(-&gt;c)</t>
  </si>
  <si>
    <t>coding</t>
  </si>
  <si>
    <t>noncoding</t>
  </si>
  <si>
    <t>Path of hidden states</t>
  </si>
  <si>
    <t>Coding array</t>
  </si>
  <si>
    <t>Non-Coding array</t>
  </si>
  <si>
    <r>
      <t xml:space="preserve">cell </t>
    </r>
    <r>
      <rPr>
        <b/>
        <sz val="11"/>
        <color theme="1"/>
        <rFont val="Calibri"/>
        <family val="2"/>
        <scheme val="minor"/>
      </rPr>
      <t>E2</t>
    </r>
    <r>
      <rPr>
        <sz val="11"/>
        <color theme="1"/>
        <rFont val="Calibri"/>
        <family val="2"/>
        <scheme val="minor"/>
      </rPr>
      <t xml:space="preserve"> obtained by multiplying Vc(1) by a(cc)
cell </t>
    </r>
    <r>
      <rPr>
        <b/>
        <sz val="11"/>
        <color theme="1"/>
        <rFont val="Calibri"/>
        <family val="2"/>
        <scheme val="minor"/>
      </rPr>
      <t>E3</t>
    </r>
    <r>
      <rPr>
        <sz val="11"/>
        <color theme="1"/>
        <rFont val="Calibri"/>
        <family val="2"/>
        <scheme val="minor"/>
      </rPr>
      <t xml:space="preserve"> is obtained by multiplying Vn(1) by a(nc)
</t>
    </r>
    <r>
      <rPr>
        <b/>
        <sz val="11"/>
        <color theme="1"/>
        <rFont val="Calibri"/>
        <family val="2"/>
        <scheme val="minor"/>
      </rPr>
      <t>G2</t>
    </r>
    <r>
      <rPr>
        <sz val="11"/>
        <color theme="1"/>
        <rFont val="Calibri"/>
        <family val="2"/>
        <scheme val="minor"/>
      </rPr>
      <t xml:space="preserve"> is obtained by multiplying P(G|coding) by max(E2,E3)</t>
    </r>
  </si>
  <si>
    <r>
      <t xml:space="preserve">cell </t>
    </r>
    <r>
      <rPr>
        <b/>
        <sz val="11"/>
        <color theme="1"/>
        <rFont val="Calibri"/>
        <family val="2"/>
        <scheme val="minor"/>
      </rPr>
      <t>E6</t>
    </r>
    <r>
      <rPr>
        <sz val="11"/>
        <color theme="1"/>
        <rFont val="Calibri"/>
        <family val="2"/>
        <scheme val="minor"/>
      </rPr>
      <t xml:space="preserve"> obtained by multiplying Vn(1) by a(nn)
cell </t>
    </r>
    <r>
      <rPr>
        <b/>
        <sz val="11"/>
        <color theme="1"/>
        <rFont val="Calibri"/>
        <family val="2"/>
        <scheme val="minor"/>
      </rPr>
      <t>E3</t>
    </r>
    <r>
      <rPr>
        <sz val="11"/>
        <color theme="1"/>
        <rFont val="Calibri"/>
        <family val="2"/>
        <scheme val="minor"/>
      </rPr>
      <t xml:space="preserve"> is obtained by multiplying Vc(1) by a(cn)
</t>
    </r>
    <r>
      <rPr>
        <b/>
        <sz val="11"/>
        <color theme="1"/>
        <rFont val="Calibri"/>
        <family val="2"/>
        <scheme val="minor"/>
      </rPr>
      <t>G6</t>
    </r>
    <r>
      <rPr>
        <sz val="11"/>
        <color theme="1"/>
        <rFont val="Calibri"/>
        <family val="2"/>
        <scheme val="minor"/>
      </rPr>
      <t xml:space="preserve"> is obtained by multiplying P(G|noncoding) by max(E6,E7)
</t>
    </r>
  </si>
  <si>
    <r>
      <t xml:space="preserve">cell </t>
    </r>
    <r>
      <rPr>
        <b/>
        <sz val="11"/>
        <color theme="1"/>
        <rFont val="Calibri"/>
        <family val="2"/>
        <scheme val="minor"/>
      </rPr>
      <t>C6</t>
    </r>
    <r>
      <rPr>
        <sz val="11"/>
        <color theme="1"/>
        <rFont val="Calibri"/>
        <family val="2"/>
        <scheme val="minor"/>
      </rPr>
      <t xml:space="preserve"> obtained by multiplying P(C|noncoding) by initial transition probability to noncoding state</t>
    </r>
  </si>
  <si>
    <r>
      <t xml:space="preserve">cell </t>
    </r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 xml:space="preserve"> obtained by multiplying P(C|coding) by initial transition probability to coding state</t>
    </r>
  </si>
  <si>
    <t>acc</t>
  </si>
  <si>
    <t>ann</t>
  </si>
  <si>
    <t>anc</t>
  </si>
  <si>
    <t>a_cn</t>
  </si>
  <si>
    <t>initial probabilities</t>
  </si>
  <si>
    <t>&lt;-Max, hence 1. the last 'G' is coding (C) and 
2. will start with coding array to traceback the path of hidden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</si>
</sst>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2" borderId="0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2" borderId="0" xfId="0" applyNumberForma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3" borderId="0" xfId="0" applyFont="1" applyFill="1"/>
    <xf numFmtId="0" fontId="0" fillId="0" borderId="0" xfId="0" applyAlignment="1">
      <alignment horizontal="left" indent="5"/>
    </xf>
    <xf numFmtId="0" fontId="0" fillId="2" borderId="0" xfId="0" applyFont="1" applyFill="1"/>
    <xf numFmtId="0" fontId="0" fillId="3" borderId="1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3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262890</xdr:colOff>
      <xdr:row>10</xdr:row>
      <xdr:rowOff>87630</xdr:rowOff>
    </xdr:from>
    <xdr:to>
      <xdr:col>10</xdr:col>
      <xdr:colOff>664845</xdr:colOff>
      <xdr:row>17</xdr:row>
      <xdr:rowOff>78105</xdr:rowOff>
    </xdr:to>
    <xdr:sp macro="" textlink="">
      <xdr:nvSpPr>
        <xdr:cNvPr id="2" name="TextBox 1"/>
        <xdr:cNvSpPr txBox="1"/>
      </xdr:nvSpPr>
      <xdr:spPr>
        <a:xfrm>
          <a:off x="4720590" y="1748790"/>
          <a:ext cx="3076575" cy="1270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see</a:t>
          </a:r>
          <a:r>
            <a:rPr lang="en-US" sz="1600" b="1" baseline="0"/>
            <a:t> the formulas inside each cell for </a:t>
          </a:r>
          <a:r>
            <a:rPr lang="en-U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computation </a:t>
          </a:r>
          <a:r>
            <a:rPr lang="en-US" sz="1600" b="1" baseline="0"/>
            <a:t>details</a:t>
          </a:r>
          <a:endParaRPr lang="en-US" sz="16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14</xdr:col>
          <xdr:colOff>114300</xdr:colOff>
          <xdr:row>34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"/>
  <sheetViews>
    <sheetView tabSelected="1" zoomScale="95" zoomScaleNormal="95" workbookViewId="0"/>
  </sheetViews>
  <sheetFormatPr defaultRowHeight="15" x14ac:dyDescent="0.25"/>
  <cols>
    <col min="1" max="1" width="17.140625" customWidth="1"/>
    <col min="2" max="2" width="14.140625" customWidth="1"/>
    <col min="4" max="4" width="10.5703125" bestFit="1" customWidth="1"/>
    <col min="5" max="5" width="11.140625" customWidth="1"/>
    <col min="7" max="7" width="10.5703125" customWidth="1"/>
    <col min="9" max="9" width="10.7109375" customWidth="1"/>
    <col min="11" max="11" width="11" customWidth="1"/>
    <col min="12" max="12" width="12" bestFit="1" customWidth="1"/>
    <col min="13" max="13" width="10.5703125" customWidth="1"/>
    <col min="14" max="14" width="9.140625" customWidth="1"/>
    <col min="15" max="15" width="10.42578125" customWidth="1"/>
    <col min="16" max="16" width="9.140625" customWidth="1"/>
    <col min="17" max="17" width="10.42578125" customWidth="1"/>
    <col min="18" max="18" width="9.140625" customWidth="1"/>
    <col min="19" max="19" width="10.28515625" customWidth="1"/>
    <col min="20" max="20" width="9.140625" customWidth="1"/>
    <col min="21" max="21" width="10.28515625" customWidth="1"/>
    <col min="22" max="22" width="9.140625" customWidth="1"/>
    <col min="23" max="23" width="11.5703125" customWidth="1"/>
    <col min="24" max="24" width="9.140625" customWidth="1"/>
    <col min="25" max="25" width="11.28515625" customWidth="1"/>
    <col min="26" max="26" width="9.140625" customWidth="1"/>
    <col min="27" max="27" width="12.28515625" customWidth="1"/>
    <col min="28" max="28" width="9.140625" customWidth="1"/>
    <col min="29" max="29" width="11.42578125" customWidth="1"/>
    <col min="30" max="32" width="9.140625" customWidth="1"/>
    <col min="33" max="33" width="24" customWidth="1"/>
  </cols>
  <sheetData>
    <row r="1" spans="1:34" s="5" customFormat="1" x14ac:dyDescent="0.25">
      <c r="B1" s="4"/>
      <c r="C1" s="20" t="s">
        <v>35</v>
      </c>
      <c r="D1" s="5" t="s">
        <v>0</v>
      </c>
      <c r="E1" s="6" t="s">
        <v>9</v>
      </c>
      <c r="F1" s="13" t="s">
        <v>1</v>
      </c>
      <c r="G1" s="6" t="s">
        <v>8</v>
      </c>
      <c r="H1" s="7" t="s">
        <v>0</v>
      </c>
      <c r="I1" s="6" t="s">
        <v>10</v>
      </c>
      <c r="J1" s="13" t="s">
        <v>1</v>
      </c>
      <c r="K1" s="6" t="s">
        <v>11</v>
      </c>
      <c r="L1" s="7" t="s">
        <v>2</v>
      </c>
      <c r="M1" s="6" t="s">
        <v>12</v>
      </c>
      <c r="N1" s="13" t="s">
        <v>2</v>
      </c>
      <c r="O1" s="6" t="s">
        <v>13</v>
      </c>
      <c r="P1" s="7" t="s">
        <v>0</v>
      </c>
      <c r="Q1" s="6" t="s">
        <v>14</v>
      </c>
      <c r="R1" s="13" t="s">
        <v>3</v>
      </c>
      <c r="S1" s="6" t="s">
        <v>15</v>
      </c>
      <c r="T1" s="7" t="s">
        <v>2</v>
      </c>
      <c r="U1" s="6" t="s">
        <v>16</v>
      </c>
      <c r="V1" s="13" t="s">
        <v>2</v>
      </c>
      <c r="W1" s="6" t="s">
        <v>17</v>
      </c>
      <c r="X1" s="13" t="s">
        <v>0</v>
      </c>
      <c r="Y1" s="6" t="s">
        <v>18</v>
      </c>
      <c r="Z1" s="13" t="s">
        <v>3</v>
      </c>
      <c r="AA1" s="6" t="s">
        <v>19</v>
      </c>
      <c r="AB1" s="13" t="s">
        <v>3</v>
      </c>
      <c r="AC1" s="6" t="s">
        <v>20</v>
      </c>
      <c r="AD1" s="13" t="s">
        <v>2</v>
      </c>
      <c r="AE1" s="6" t="s">
        <v>21</v>
      </c>
      <c r="AF1" s="13" t="s">
        <v>1</v>
      </c>
      <c r="AG1" s="6"/>
    </row>
    <row r="2" spans="1:34" ht="14.45" customHeight="1" x14ac:dyDescent="0.25">
      <c r="A2" s="34" t="s">
        <v>25</v>
      </c>
      <c r="B2" s="11" t="s">
        <v>6</v>
      </c>
      <c r="C2" s="11">
        <v>0.5</v>
      </c>
      <c r="D2" s="11">
        <f>C2*VLOOKUP(D1,Model!A:E,5,FALSE)</f>
        <v>0.14887500000000001</v>
      </c>
      <c r="E2" s="12">
        <f>D2*Model!N2</f>
        <v>8.1881250000000017E-2</v>
      </c>
      <c r="F2" s="11">
        <f>VLOOKUP(F1,Model!$A:$E,5,FALSE)*MAX(E2:E3)</f>
        <v>2.9017896187500003E-2</v>
      </c>
      <c r="G2" s="12">
        <f>F2*Model!N2</f>
        <v>1.5959842903125004E-2</v>
      </c>
      <c r="H2" s="14">
        <f>VLOOKUP(H1,Model!$A:$E,5,FALSE)*MAX(G2:G3)</f>
        <v>4.75204322440547E-3</v>
      </c>
      <c r="I2" s="11">
        <f>H2*Model!N2</f>
        <v>2.6136237734230086E-3</v>
      </c>
      <c r="J2" s="11">
        <f>VLOOKUP(J1,Model!$A:$E,5,FALSE)*MAX(I2:I3)</f>
        <v>9.2624212906337996E-4</v>
      </c>
      <c r="K2" s="12">
        <f>J2*Model!N2</f>
        <v>5.0943317098485898E-4</v>
      </c>
      <c r="L2" s="14">
        <f>VLOOKUP(L1,Model!$A:$E,5,FALSE)*MAX(K2:K3)</f>
        <v>7.3251395655912879E-5</v>
      </c>
      <c r="M2" s="11">
        <f>L2*Model!N2</f>
        <v>4.0288267610752085E-5</v>
      </c>
      <c r="N2" s="11">
        <f>VLOOKUP(N1,Model!$A:$E,5,FALSE)*MAX(M2:M3)</f>
        <v>5.7930499997500427E-6</v>
      </c>
      <c r="O2" s="12">
        <f>N2*Model!N2</f>
        <v>3.1861774998625238E-6</v>
      </c>
      <c r="P2" s="14">
        <f>VLOOKUP(P1,Model!$A:$E,5,FALSE)*MAX(O2:O3)</f>
        <v>1.0748999688475191E-6</v>
      </c>
      <c r="Q2" s="11">
        <f>P2*Model!N2</f>
        <v>5.9119498286613551E-7</v>
      </c>
      <c r="R2" s="11">
        <f>VLOOKUP(R1,Model!$A:$E,5,FALSE)*MAX(Q2:Q3)</f>
        <v>1.2064516015349227E-7</v>
      </c>
      <c r="S2" s="12">
        <f>R2*Model!N2</f>
        <v>6.6354838084420752E-8</v>
      </c>
      <c r="T2" s="14">
        <f>VLOOKUP(T1,Model!$A:$E,5,FALSE)*MAX(S2:S3)</f>
        <v>9.5411621681588599E-9</v>
      </c>
      <c r="U2" s="11">
        <f>T2*Model!N2</f>
        <v>5.2476391924873737E-9</v>
      </c>
      <c r="V2" s="11">
        <f>VLOOKUP(V1,Model!$A:$E,5,FALSE)*MAX(U2:U3)</f>
        <v>7.545580394877595E-10</v>
      </c>
      <c r="W2" s="12">
        <f>V2*Model!N2</f>
        <v>4.1500692171826778E-10</v>
      </c>
      <c r="X2" s="14">
        <f>VLOOKUP(X1,Model!$A:$E,5,FALSE)*MAX(W2:W3)</f>
        <v>1.40008184492458E-10</v>
      </c>
      <c r="Y2" s="12">
        <f>X2*Model!N2</f>
        <v>7.7004501470851909E-11</v>
      </c>
      <c r="Z2" s="11">
        <f>VLOOKUP(Z1,Model!$A:$E,5,FALSE)*MAX(Y2:Y3)</f>
        <v>1.5714308615156749E-11</v>
      </c>
      <c r="AA2" s="12">
        <f>Z2*Model!N2</f>
        <v>8.6428697383362131E-12</v>
      </c>
      <c r="AB2" s="11">
        <f>VLOOKUP(AB1,Model!$A:$E,5,FALSE)*MAX(AA2:AA3)</f>
        <v>1.7637504275022711E-12</v>
      </c>
      <c r="AC2" s="12">
        <f>AB2*Model!N2</f>
        <v>9.700627351262491E-13</v>
      </c>
      <c r="AD2" s="11">
        <f>VLOOKUP(AD1,Model!$A:$E,5,FALSE)*MAX(AC2:AC3)</f>
        <v>1.3948532068380337E-13</v>
      </c>
      <c r="AE2" s="12">
        <f>AD2*Model!N2</f>
        <v>7.6716926376091858E-14</v>
      </c>
      <c r="AF2" s="22">
        <f>VLOOKUP(AF1,Model!$A:$E,5,FALSE)*MAX(AE2:AE3)</f>
        <v>2.7187711538423191E-14</v>
      </c>
      <c r="AG2" s="28" t="s">
        <v>36</v>
      </c>
      <c r="AH2" s="29"/>
    </row>
    <row r="3" spans="1:34" x14ac:dyDescent="0.25">
      <c r="A3" s="34"/>
      <c r="B3" s="11" t="s">
        <v>7</v>
      </c>
      <c r="C3" s="11"/>
      <c r="D3" s="11"/>
      <c r="E3" s="12">
        <f>D6*Model!N6</f>
        <v>7.1167883249999994E-2</v>
      </c>
      <c r="F3" s="11"/>
      <c r="G3" s="12">
        <f>F6*Model!N6</f>
        <v>1.1882958614062749E-2</v>
      </c>
      <c r="H3" s="14"/>
      <c r="I3" s="11">
        <f>H6*Model!N6</f>
        <v>1.8586280232293579E-3</v>
      </c>
      <c r="J3" s="11"/>
      <c r="K3" s="12">
        <f>J6*Model!N6</f>
        <v>3.570536128813607E-4</v>
      </c>
      <c r="L3" s="14"/>
      <c r="M3" s="11">
        <f>L6*Model!N6</f>
        <v>3.8790614740589982E-5</v>
      </c>
      <c r="N3" s="11"/>
      <c r="O3" s="12">
        <f>N6*Model!N6</f>
        <v>3.6100754621243293E-6</v>
      </c>
      <c r="P3" s="14"/>
      <c r="Q3" s="11">
        <f>P6*Model!N6</f>
        <v>5.1384285802430804E-7</v>
      </c>
      <c r="R3" s="11"/>
      <c r="S3" s="12">
        <f>R6*Model!N6</f>
        <v>5.0165315402525486E-8</v>
      </c>
      <c r="T3" s="14"/>
      <c r="U3" s="11">
        <f>T6*Model!N6</f>
        <v>5.0525664736964959E-9</v>
      </c>
      <c r="V3" s="11"/>
      <c r="W3" s="12">
        <f>V6*Model!N6</f>
        <v>4.7022060282941393E-10</v>
      </c>
      <c r="X3" s="14"/>
      <c r="Y3" s="12">
        <f>X6*Model!N6</f>
        <v>6.6929209927816696E-11</v>
      </c>
      <c r="Z3" s="11"/>
      <c r="AA3" s="12">
        <f>Z6*Model!N6</f>
        <v>6.534147304450678E-12</v>
      </c>
      <c r="AB3" s="11"/>
      <c r="AC3" s="12">
        <f>AB6*Model!N6</f>
        <v>6.9036857487781072E-13</v>
      </c>
      <c r="AD3" s="11"/>
      <c r="AE3" s="12">
        <f>AD6*Model!N6</f>
        <v>7.3865095513389148E-14</v>
      </c>
      <c r="AF3" s="11"/>
      <c r="AG3" s="28"/>
      <c r="AH3" s="29"/>
    </row>
    <row r="4" spans="1:34" x14ac:dyDescent="0.25">
      <c r="A4" s="2"/>
      <c r="E4" s="3"/>
      <c r="G4" s="3"/>
      <c r="H4" s="1"/>
      <c r="K4" s="3"/>
      <c r="L4" s="1"/>
      <c r="O4" s="3"/>
      <c r="P4" s="1"/>
      <c r="S4" s="3"/>
      <c r="T4" s="1"/>
      <c r="W4" s="3"/>
      <c r="X4" s="1"/>
      <c r="Y4" s="3"/>
      <c r="AA4" s="3"/>
      <c r="AC4" s="3"/>
      <c r="AE4" s="3"/>
      <c r="AG4" s="28"/>
      <c r="AH4" s="29"/>
    </row>
    <row r="5" spans="1:34" x14ac:dyDescent="0.25">
      <c r="A5" s="2"/>
      <c r="E5" s="3"/>
      <c r="G5" s="3"/>
      <c r="H5" s="1"/>
      <c r="K5" s="3"/>
      <c r="L5" s="1"/>
      <c r="O5" s="3"/>
      <c r="P5" s="1"/>
      <c r="S5" s="3"/>
      <c r="T5" s="1"/>
      <c r="W5" s="3"/>
      <c r="X5" s="1"/>
      <c r="Y5" s="3"/>
      <c r="AA5" s="3"/>
      <c r="AC5" s="3"/>
      <c r="AE5" s="3"/>
      <c r="AG5" s="28"/>
      <c r="AH5" s="29"/>
    </row>
    <row r="6" spans="1:34" ht="15" customHeight="1" x14ac:dyDescent="0.25">
      <c r="A6" s="35" t="s">
        <v>26</v>
      </c>
      <c r="B6" s="9" t="s">
        <v>4</v>
      </c>
      <c r="C6" s="9">
        <v>0.5</v>
      </c>
      <c r="D6" s="19">
        <f>C6*VLOOKUP(D1,Model!G:K,5,FALSE)</f>
        <v>0.14233576649999999</v>
      </c>
      <c r="E6" s="10">
        <f>D6*Model!N5</f>
        <v>7.1167883249999994E-2</v>
      </c>
      <c r="F6" s="9">
        <f>VLOOKUP(F1,Model!$G:$K,5,FALSE)*MAX(E6:E7)</f>
        <v>2.3765917228125499E-2</v>
      </c>
      <c r="G6" s="10">
        <f>F6*Model!N5</f>
        <v>1.1882958614062749E-2</v>
      </c>
      <c r="H6" s="15">
        <f>VLOOKUP(H1,Model!$G:$K,5,FALSE)*MAX(G6:G7)</f>
        <v>3.7172560464587157E-3</v>
      </c>
      <c r="I6" s="9">
        <f>H6*Model!N5</f>
        <v>1.8586280232293579E-3</v>
      </c>
      <c r="J6" s="9">
        <f>VLOOKUP(J1,Model!$G:$K,5,FALSE)*MAX(I6:I7)</f>
        <v>7.1410722576272141E-4</v>
      </c>
      <c r="K6" s="10">
        <f>J6*Model!N5</f>
        <v>3.570536128813607E-4</v>
      </c>
      <c r="L6" s="15">
        <f>VLOOKUP(L1,Model!$G:$K,5,FALSE)*MAX(K6:K7)</f>
        <v>7.7581229481179964E-5</v>
      </c>
      <c r="M6" s="9">
        <f>L6*Model!N5</f>
        <v>3.8790614740589982E-5</v>
      </c>
      <c r="N6" s="9">
        <f>VLOOKUP(N1,Model!$G:$K,5,FALSE)*MAX(M6:M7)</f>
        <v>7.2201509242486586E-6</v>
      </c>
      <c r="O6" s="10">
        <f>N6*Model!N5</f>
        <v>3.6100754621243293E-6</v>
      </c>
      <c r="P6" s="15">
        <f>VLOOKUP(P1,Model!$G:$K,5,FALSE)*MAX(O6:O7)</f>
        <v>1.0276857160486161E-6</v>
      </c>
      <c r="Q6" s="9">
        <f>P6*Model!N5</f>
        <v>5.1384285802430804E-7</v>
      </c>
      <c r="R6" s="9">
        <f>VLOOKUP(R1,Model!$G:$K,5,FALSE)*MAX(Q6:Q7)</f>
        <v>1.0033063080505097E-7</v>
      </c>
      <c r="S6" s="10">
        <f>R6*Model!N5</f>
        <v>5.0165315402525486E-8</v>
      </c>
      <c r="T6" s="15">
        <f>VLOOKUP(T1,Model!$G:$K,5,FALSE)*MAX(S6:S7)</f>
        <v>1.0105132947392992E-8</v>
      </c>
      <c r="U6" s="9">
        <f>T6*Model!N5</f>
        <v>5.0525664736964959E-9</v>
      </c>
      <c r="V6" s="9">
        <f>VLOOKUP(V1,Model!$G:$K,5,FALSE)*MAX(U6:U7)</f>
        <v>9.4044120565882785E-10</v>
      </c>
      <c r="W6" s="10">
        <f>V6*Model!N5</f>
        <v>4.7022060282941393E-10</v>
      </c>
      <c r="X6" s="15">
        <f>VLOOKUP(X1,Model!$G:$K,5,FALSE)*MAX(W6:W7)</f>
        <v>1.3385841985563339E-10</v>
      </c>
      <c r="Y6" s="10">
        <f>X6*Model!N5</f>
        <v>6.6929209927816696E-11</v>
      </c>
      <c r="Z6" s="9">
        <f>VLOOKUP(Z1,Model!$G:$K,5,FALSE)*MAX(Y6:Y7)</f>
        <v>1.3068294608901356E-11</v>
      </c>
      <c r="AA6" s="10">
        <f>Z6*Model!N5</f>
        <v>6.534147304450678E-12</v>
      </c>
      <c r="AB6" s="9">
        <f>VLOOKUP(AB1,Model!$G:$K,5,FALSE)*MAX(AA6:AA7)</f>
        <v>1.3807371497556214E-12</v>
      </c>
      <c r="AC6" s="10">
        <f>AB6*Model!N5</f>
        <v>6.9036857487781072E-13</v>
      </c>
      <c r="AD6" s="9">
        <f>VLOOKUP(AD1,Model!$G:$K,5,FALSE)*MAX(AC6:AC7)</f>
        <v>1.477301910267783E-13</v>
      </c>
      <c r="AE6" s="10">
        <f>AD6*Model!N5</f>
        <v>7.3865095513389148E-14</v>
      </c>
      <c r="AF6" s="24">
        <f>VLOOKUP(AF1,Model!$G:$K,5,FALSE)*MAX(AE6:AE7)</f>
        <v>2.4666628623084568E-14</v>
      </c>
    </row>
    <row r="7" spans="1:34" x14ac:dyDescent="0.25">
      <c r="A7" s="35"/>
      <c r="B7" s="9" t="s">
        <v>5</v>
      </c>
      <c r="C7" s="9"/>
      <c r="D7" s="9"/>
      <c r="E7" s="10">
        <f>D2*Model!N3</f>
        <v>6.6993749999999991E-2</v>
      </c>
      <c r="F7" s="9"/>
      <c r="G7" s="10">
        <f>F2*Model!N3</f>
        <v>1.3058053284374999E-2</v>
      </c>
      <c r="H7" s="15"/>
      <c r="I7" s="9">
        <f>H2*Model!N3</f>
        <v>2.1384194509824614E-3</v>
      </c>
      <c r="J7" s="9"/>
      <c r="K7" s="10">
        <f>J2*Model!N3</f>
        <v>4.1680895807852094E-4</v>
      </c>
      <c r="L7" s="15"/>
      <c r="M7" s="9">
        <f>L2*Model!N3</f>
        <v>3.2963128045160794E-5</v>
      </c>
      <c r="N7" s="9"/>
      <c r="O7" s="10">
        <f>N2*Model!N3</f>
        <v>2.6068724998875189E-6</v>
      </c>
      <c r="P7" s="15"/>
      <c r="Q7" s="9">
        <f>P2*Model!N3</f>
        <v>4.837049859813836E-7</v>
      </c>
      <c r="R7" s="9"/>
      <c r="S7" s="10">
        <f>R2*Model!N3</f>
        <v>5.4290322069071515E-8</v>
      </c>
      <c r="T7" s="15"/>
      <c r="U7" s="9">
        <f>T2*Model!N3</f>
        <v>4.2935229756714862E-9</v>
      </c>
      <c r="V7" s="9"/>
      <c r="W7" s="10">
        <f>V2*Model!N3</f>
        <v>3.3955111776949172E-10</v>
      </c>
      <c r="X7" s="15"/>
      <c r="Y7" s="10">
        <f>X2*Model!N3</f>
        <v>6.3003683021606089E-11</v>
      </c>
      <c r="Z7" s="9"/>
      <c r="AA7" s="10">
        <f>Z2*Model!N3</f>
        <v>7.0714388768205362E-12</v>
      </c>
      <c r="AB7" s="9"/>
      <c r="AC7" s="10">
        <f>AB2*Model!N3</f>
        <v>7.9368769237602191E-13</v>
      </c>
      <c r="AD7" s="9"/>
      <c r="AE7" s="10">
        <f>AD2*Model!N3</f>
        <v>6.2768394307711509E-14</v>
      </c>
      <c r="AF7" s="9"/>
    </row>
    <row r="8" spans="1:34" hidden="1" x14ac:dyDescent="0.25">
      <c r="A8" s="30" t="s">
        <v>24</v>
      </c>
      <c r="B8" s="30"/>
      <c r="C8" s="30"/>
      <c r="D8" t="str">
        <f>IF(E7&gt;E6,"C","N")</f>
        <v>N</v>
      </c>
      <c r="E8" s="3"/>
      <c r="F8" t="str">
        <f>IF(G7&gt;G6,"C","N")</f>
        <v>C</v>
      </c>
      <c r="G8" s="3"/>
      <c r="H8" s="1" t="str">
        <f>IF(I7&gt;I6,"C","N")</f>
        <v>C</v>
      </c>
      <c r="J8" t="str">
        <f>IF(K7&gt;K6,"C","N")</f>
        <v>C</v>
      </c>
      <c r="K8" s="3"/>
      <c r="L8" s="1" t="str">
        <f>IF(M7&gt;M6,"C","N")</f>
        <v>N</v>
      </c>
      <c r="N8" t="str">
        <f>IF(O7&gt;O6,"C","N")</f>
        <v>N</v>
      </c>
      <c r="O8" s="3"/>
      <c r="P8" s="1" t="str">
        <f>IF(Q7&gt;Q6,"C","N")</f>
        <v>N</v>
      </c>
      <c r="R8" t="str">
        <f>IF(S7&gt;S6,"C","N")</f>
        <v>C</v>
      </c>
      <c r="S8" s="3"/>
      <c r="T8" s="1" t="str">
        <f>IF(U7&gt;U6,"C","N")</f>
        <v>N</v>
      </c>
      <c r="V8" t="str">
        <f>IF(W7&gt;W6,"C","N")</f>
        <v>N</v>
      </c>
      <c r="W8" s="3"/>
      <c r="X8" s="1" t="str">
        <f>IF(Y7&gt;Y6,"C","N")</f>
        <v>N</v>
      </c>
      <c r="Y8" s="3"/>
      <c r="Z8" t="str">
        <f>IF(AA7&gt;AA6,"C","N")</f>
        <v>C</v>
      </c>
      <c r="AA8" s="3"/>
      <c r="AB8" t="str">
        <f>IF(AC7&gt;AC6,"C","N")</f>
        <v>C</v>
      </c>
      <c r="AC8" s="3"/>
      <c r="AD8" t="str">
        <f>IF(AE7&gt;AE6,"C","N")</f>
        <v>N</v>
      </c>
      <c r="AE8" s="3"/>
      <c r="AF8" t="str">
        <f>IF(AF6&gt;AF2,"N","C")</f>
        <v>C</v>
      </c>
    </row>
    <row r="9" spans="1:34" x14ac:dyDescent="0.25">
      <c r="A9" s="30" t="s">
        <v>24</v>
      </c>
      <c r="B9" s="30"/>
      <c r="C9" s="30"/>
      <c r="D9" t="str">
        <f>IF(E2&gt;E3,"C","N")</f>
        <v>C</v>
      </c>
      <c r="F9" t="str">
        <f>IF(G2&gt;G3,"C","N")</f>
        <v>C</v>
      </c>
      <c r="H9" t="str">
        <f>IF(I2&gt;I3,"C","N")</f>
        <v>C</v>
      </c>
      <c r="J9" t="str">
        <f>IF(K6&gt;K7,"N","C")</f>
        <v>C</v>
      </c>
      <c r="L9" t="str">
        <f>IF(M6&gt;M7,"N","C")</f>
        <v>N</v>
      </c>
      <c r="M9" s="2"/>
      <c r="N9" t="str">
        <f>IF(O2&gt;O3,"C","N")</f>
        <v>N</v>
      </c>
      <c r="P9" t="str">
        <f>IF(Q2&gt;Q3,"C","N")</f>
        <v>C</v>
      </c>
      <c r="R9" t="str">
        <f>IF(S6&gt;S7,"N","C")</f>
        <v>C</v>
      </c>
      <c r="T9" t="str">
        <f>IF(U6&gt;U7,"N","C")</f>
        <v>N</v>
      </c>
      <c r="V9" t="str">
        <f>IF(W2&gt;W3,"C","N")</f>
        <v>N</v>
      </c>
      <c r="X9" t="str">
        <f>IF(Y2&gt;Y3,"C","N")</f>
        <v>C</v>
      </c>
      <c r="Z9" t="str">
        <f>IF(AA2&gt;AA3,"C","N")</f>
        <v>C</v>
      </c>
      <c r="AB9" t="str">
        <f>IF(AC2&gt;AC3,"C","N")</f>
        <v>C</v>
      </c>
      <c r="AD9" t="str">
        <f>IF(AE2&gt;AE3,"C","N")</f>
        <v>C</v>
      </c>
      <c r="AF9" t="str">
        <f>IF(AF6&gt;AF2,"N","C")</f>
        <v>C</v>
      </c>
    </row>
    <row r="10" spans="1:34" ht="15" customHeight="1" x14ac:dyDescent="0.25">
      <c r="C10" s="27" t="s">
        <v>30</v>
      </c>
      <c r="D10" s="27"/>
      <c r="E10" s="25" t="s">
        <v>27</v>
      </c>
      <c r="F10" s="26"/>
    </row>
    <row r="11" spans="1:34" x14ac:dyDescent="0.25">
      <c r="C11" s="27"/>
      <c r="D11" s="27"/>
      <c r="E11" s="25"/>
      <c r="F11" s="26"/>
    </row>
    <row r="12" spans="1:34" x14ac:dyDescent="0.25">
      <c r="C12" s="27"/>
      <c r="D12" s="27"/>
      <c r="E12" s="25"/>
      <c r="F12" s="26"/>
      <c r="P12" s="23"/>
    </row>
    <row r="13" spans="1:34" x14ac:dyDescent="0.25">
      <c r="C13" s="27"/>
      <c r="D13" s="27"/>
      <c r="E13" s="25"/>
      <c r="F13" s="26"/>
    </row>
    <row r="14" spans="1:34" x14ac:dyDescent="0.25">
      <c r="C14" s="27"/>
      <c r="D14" s="27"/>
      <c r="E14" s="25"/>
      <c r="F14" s="26"/>
    </row>
    <row r="15" spans="1:34" x14ac:dyDescent="0.25">
      <c r="C15" s="27"/>
      <c r="D15" s="27"/>
      <c r="E15" s="25"/>
      <c r="F15" s="26"/>
    </row>
    <row r="16" spans="1:34" x14ac:dyDescent="0.25">
      <c r="C16" s="27"/>
      <c r="D16" s="27"/>
      <c r="E16" s="25"/>
      <c r="F16" s="26"/>
    </row>
    <row r="17" spans="1:6" x14ac:dyDescent="0.25">
      <c r="C17" s="27"/>
      <c r="D17" s="27"/>
      <c r="E17" s="25"/>
      <c r="F17" s="26"/>
    </row>
    <row r="18" spans="1:6" x14ac:dyDescent="0.25">
      <c r="A18" s="23"/>
      <c r="C18" s="27"/>
      <c r="D18" s="27"/>
      <c r="E18" s="25"/>
      <c r="F18" s="26"/>
    </row>
    <row r="19" spans="1:6" x14ac:dyDescent="0.25">
      <c r="C19" s="27"/>
      <c r="D19" s="27"/>
      <c r="E19" s="25"/>
      <c r="F19" s="26"/>
    </row>
    <row r="20" spans="1:6" x14ac:dyDescent="0.25">
      <c r="C20" s="16"/>
      <c r="D20" s="16"/>
      <c r="E20" s="17"/>
      <c r="F20" s="18"/>
    </row>
    <row r="21" spans="1:6" ht="15" customHeight="1" x14ac:dyDescent="0.25">
      <c r="C21" s="32" t="s">
        <v>29</v>
      </c>
      <c r="D21" s="33"/>
      <c r="E21" s="31" t="s">
        <v>28</v>
      </c>
      <c r="F21" s="31"/>
    </row>
    <row r="22" spans="1:6" x14ac:dyDescent="0.25">
      <c r="C22" s="32"/>
      <c r="D22" s="33"/>
      <c r="E22" s="31"/>
      <c r="F22" s="31"/>
    </row>
    <row r="23" spans="1:6" x14ac:dyDescent="0.25">
      <c r="C23" s="32"/>
      <c r="D23" s="33"/>
      <c r="E23" s="31"/>
      <c r="F23" s="31"/>
    </row>
    <row r="24" spans="1:6" x14ac:dyDescent="0.25">
      <c r="C24" s="32"/>
      <c r="D24" s="33"/>
      <c r="E24" s="31"/>
      <c r="F24" s="31"/>
    </row>
    <row r="25" spans="1:6" x14ac:dyDescent="0.25">
      <c r="C25" s="32"/>
      <c r="D25" s="33"/>
      <c r="E25" s="31"/>
      <c r="F25" s="31"/>
    </row>
    <row r="26" spans="1:6" x14ac:dyDescent="0.25">
      <c r="C26" s="32"/>
      <c r="D26" s="33"/>
      <c r="E26" s="31"/>
      <c r="F26" s="31"/>
    </row>
    <row r="27" spans="1:6" ht="25.5" customHeight="1" x14ac:dyDescent="0.25">
      <c r="C27" s="32"/>
      <c r="D27" s="33"/>
      <c r="E27" s="31"/>
      <c r="F27" s="31"/>
    </row>
    <row r="28" spans="1:6" x14ac:dyDescent="0.25">
      <c r="C28" s="32"/>
      <c r="D28" s="33"/>
      <c r="E28" s="31"/>
      <c r="F28" s="31"/>
    </row>
    <row r="29" spans="1:6" x14ac:dyDescent="0.25">
      <c r="C29" s="32"/>
      <c r="D29" s="33"/>
      <c r="E29" s="31"/>
      <c r="F29" s="31"/>
    </row>
    <row r="30" spans="1:6" x14ac:dyDescent="0.25">
      <c r="C30" s="32"/>
      <c r="D30" s="33"/>
      <c r="E30" s="31"/>
      <c r="F30" s="31"/>
    </row>
  </sheetData>
  <mergeCells count="9">
    <mergeCell ref="E10:F19"/>
    <mergeCell ref="C10:D19"/>
    <mergeCell ref="AG2:AH5"/>
    <mergeCell ref="A9:C9"/>
    <mergeCell ref="E21:F30"/>
    <mergeCell ref="C21:D30"/>
    <mergeCell ref="A2:A3"/>
    <mergeCell ref="A6:A7"/>
    <mergeCell ref="A8:C8"/>
  </mergeCells>
  <pageMargins left="0.7" right="0.7" top="0.75" bottom="0.75" header="0.3" footer="0.3"/>
  <pageSetup orientation="portrait" r:id="rId1"/>
  <ignoredErrors>
    <ignoredError sqref="F2" formula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0</xdr:colOff>
                <xdr:row>34</xdr:row>
                <xdr:rowOff>0</xdr:rowOff>
              </from>
              <to>
                <xdr:col>14</xdr:col>
                <xdr:colOff>114300</xdr:colOff>
                <xdr:row>34</xdr:row>
                <xdr:rowOff>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5" sqref="N5"/>
    </sheetView>
  </sheetViews>
  <sheetFormatPr defaultRowHeight="15" x14ac:dyDescent="0.25"/>
  <cols>
    <col min="2" max="3" width="12.7109375" hidden="1" customWidth="1"/>
    <col min="4" max="4" width="0" hidden="1" customWidth="1"/>
    <col min="7" max="7" width="12" bestFit="1" customWidth="1"/>
    <col min="8" max="10" width="0" hidden="1" customWidth="1"/>
    <col min="11" max="11" width="10" bestFit="1" customWidth="1"/>
  </cols>
  <sheetData>
    <row r="1" spans="1:14" x14ac:dyDescent="0.25">
      <c r="A1" s="2" t="s">
        <v>22</v>
      </c>
      <c r="G1" s="2" t="s">
        <v>23</v>
      </c>
    </row>
    <row r="2" spans="1:14" x14ac:dyDescent="0.25">
      <c r="A2" t="s">
        <v>3</v>
      </c>
      <c r="E2" s="21">
        <v>0.20407</v>
      </c>
      <c r="G2" t="s">
        <v>3</v>
      </c>
      <c r="K2">
        <v>0.19525547400000001</v>
      </c>
      <c r="L2" s="8"/>
      <c r="M2" t="s">
        <v>31</v>
      </c>
      <c r="N2">
        <v>0.55000000000000004</v>
      </c>
    </row>
    <row r="3" spans="1:14" x14ac:dyDescent="0.25">
      <c r="A3" t="s">
        <v>2</v>
      </c>
      <c r="E3" s="21">
        <v>0.14379</v>
      </c>
      <c r="G3" t="s">
        <v>2</v>
      </c>
      <c r="K3">
        <v>0.18613138700000001</v>
      </c>
      <c r="L3" s="8"/>
      <c r="M3" t="s">
        <v>34</v>
      </c>
      <c r="N3">
        <f>1-N2</f>
        <v>0.44999999999999996</v>
      </c>
    </row>
    <row r="4" spans="1:14" x14ac:dyDescent="0.25">
      <c r="A4" t="s">
        <v>1</v>
      </c>
      <c r="E4" s="21">
        <v>0.35438999999999998</v>
      </c>
      <c r="G4" t="s">
        <v>1</v>
      </c>
      <c r="K4">
        <v>0.333941606</v>
      </c>
      <c r="L4" s="8"/>
    </row>
    <row r="5" spans="1:14" x14ac:dyDescent="0.25">
      <c r="A5" t="s">
        <v>0</v>
      </c>
      <c r="E5" s="21">
        <v>0.29775000000000001</v>
      </c>
      <c r="G5" t="s">
        <v>0</v>
      </c>
      <c r="K5">
        <v>0.28467153299999998</v>
      </c>
      <c r="L5" s="8"/>
      <c r="M5" t="s">
        <v>32</v>
      </c>
      <c r="N5">
        <v>0.5</v>
      </c>
    </row>
    <row r="6" spans="1:14" x14ac:dyDescent="0.25">
      <c r="M6" t="s">
        <v>33</v>
      </c>
      <c r="N6">
        <f>1-N5</f>
        <v>0.5</v>
      </c>
    </row>
    <row r="8" spans="1:14" x14ac:dyDescent="0.25">
      <c r="A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Viterbi</vt:lpstr>
      <vt:lpstr>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Kim Salzano</cp:lastModifiedBy>
  <dcterms:created xsi:type="dcterms:W3CDTF">2010-10-05T16:13:28Z</dcterms:created>
  <dcterms:modified xsi:type="dcterms:W3CDTF">2016-03-24T02:17:04Z</dcterms:modified>
</cp:coreProperties>
</file>