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C:\Users\ejgra\Desktop\ACCY 206\Excel Activities\"/>
    </mc:Choice>
  </mc:AlternateContent>
  <workbookProtection workbookAlgorithmName="SHA-512" workbookHashValue="glfZ3/7Er+pOUICpSeC398PRVy8Ho38SztBCSmYHdWJzcNfeNYq2mYHYGFCSfNUVILsyuXjrHnd0KlGTP3W70A==" workbookSaltValue="CrdlKDLy6Gs5qkffnfE/NA==" workbookSpinCount="100000" lockStructure="1"/>
  <bookViews>
    <workbookView xWindow="0" yWindow="0" windowWidth="20490" windowHeight="6930"/>
  </bookViews>
  <sheets>
    <sheet name="Instructions" sheetId="6" r:id="rId1"/>
    <sheet name="Trial Balance" sheetId="1" r:id="rId2"/>
    <sheet name="TB solution" sheetId="3" state="hidden" r:id="rId3"/>
    <sheet name="Financial Statements" sheetId="5" r:id="rId4"/>
    <sheet name="FS Solutions" sheetId="4" state="hidden"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3" l="1"/>
  <c r="E19" i="4" l="1"/>
  <c r="D19" i="4"/>
  <c r="B21" i="4"/>
  <c r="D14" i="4"/>
  <c r="D12" i="4"/>
  <c r="D5" i="4"/>
  <c r="L23" i="4"/>
  <c r="M23" i="4" s="1"/>
  <c r="L16" i="4"/>
  <c r="L17" i="4"/>
  <c r="L15" i="4"/>
  <c r="L10" i="4"/>
  <c r="M10" i="4" s="1"/>
  <c r="L7" i="4"/>
  <c r="L6" i="4"/>
  <c r="L5" i="4"/>
  <c r="L4" i="4"/>
  <c r="H5" i="4"/>
  <c r="I5" i="4" s="1"/>
  <c r="H4" i="4"/>
  <c r="I4" i="4" s="1"/>
  <c r="H3" i="4"/>
  <c r="I3" i="4" s="1"/>
  <c r="C12" i="4"/>
  <c r="C5" i="4"/>
  <c r="C14" i="4" s="1"/>
  <c r="E16" i="3"/>
  <c r="E12" i="3"/>
  <c r="E15" i="3"/>
  <c r="F23" i="3"/>
  <c r="F24" i="3"/>
  <c r="F7" i="3"/>
  <c r="F8" i="3"/>
  <c r="F9" i="3"/>
  <c r="F10" i="3"/>
  <c r="F11" i="3"/>
  <c r="F12" i="3"/>
  <c r="F13" i="3"/>
  <c r="F14" i="3"/>
  <c r="F15" i="3"/>
  <c r="F16" i="3"/>
  <c r="F17" i="3"/>
  <c r="F18" i="3"/>
  <c r="F19" i="3"/>
  <c r="F20" i="3"/>
  <c r="F21" i="3"/>
  <c r="F22" i="3"/>
  <c r="F6" i="3"/>
  <c r="E6" i="3"/>
  <c r="E27" i="3" l="1"/>
  <c r="E29" i="3" s="1"/>
  <c r="H6" i="4"/>
  <c r="L18" i="4"/>
  <c r="L8" i="4"/>
  <c r="F27" i="3"/>
  <c r="L24" i="4" l="1"/>
  <c r="I6" i="4"/>
  <c r="L20" i="4"/>
  <c r="M20" i="4" s="1"/>
  <c r="M18" i="4"/>
  <c r="L12" i="4"/>
  <c r="M12" i="4" s="1"/>
  <c r="M8" i="4"/>
  <c r="E20" i="4" l="1"/>
  <c r="D20" i="4"/>
  <c r="M24" i="4"/>
  <c r="L25" i="4"/>
  <c r="L27" i="4" l="1"/>
  <c r="M27" i="4" s="1"/>
  <c r="D21" i="4" s="1"/>
  <c r="D22" i="4" s="1"/>
  <c r="D24" i="4" s="1"/>
  <c r="E30" i="3" s="1"/>
  <c r="E31" i="3" s="1"/>
  <c r="M25" i="4"/>
  <c r="E21" i="4" l="1"/>
  <c r="E22" i="4" s="1"/>
  <c r="E24" i="4" s="1"/>
</calcChain>
</file>

<file path=xl/sharedStrings.xml><?xml version="1.0" encoding="utf-8"?>
<sst xmlns="http://schemas.openxmlformats.org/spreadsheetml/2006/main" count="192" uniqueCount="91">
  <si>
    <t>RYAN COMPANY</t>
  </si>
  <si>
    <t>August 31, 2017</t>
  </si>
  <si>
    <t>Cash</t>
  </si>
  <si>
    <t>Accounts Receivable</t>
  </si>
  <si>
    <t>Supplies</t>
  </si>
  <si>
    <t>Prepaid Insurance</t>
  </si>
  <si>
    <t>Equipment</t>
  </si>
  <si>
    <t>Accumulated Depreciation - Equipment</t>
  </si>
  <si>
    <t>Accounts Payable</t>
  </si>
  <si>
    <t>Salaries and Wages Payable</t>
  </si>
  <si>
    <t>Unearned Rent Revenue</t>
  </si>
  <si>
    <t>Common Stock</t>
  </si>
  <si>
    <t>Retained Earnings</t>
  </si>
  <si>
    <t>Dividends</t>
  </si>
  <si>
    <t>Service Revenue</t>
  </si>
  <si>
    <t>Rent Revenue</t>
  </si>
  <si>
    <t>Salaries and Wages Expense</t>
  </si>
  <si>
    <t>Supplies Expense</t>
  </si>
  <si>
    <t>Rent Expense</t>
  </si>
  <si>
    <t>Insurance Expense</t>
  </si>
  <si>
    <t>Depreciation Expense</t>
  </si>
  <si>
    <t>Dr./(Cr.)</t>
  </si>
  <si>
    <t>Adjusted Trial Balance</t>
  </si>
  <si>
    <t>Asset</t>
  </si>
  <si>
    <t>Liability</t>
  </si>
  <si>
    <t>Owners' Equity</t>
  </si>
  <si>
    <t>Click the Data Tab</t>
  </si>
  <si>
    <t>Click on Data Validation</t>
  </si>
  <si>
    <t>In the first drop down select List</t>
  </si>
  <si>
    <t>For each account choose either Asset, Liability or Owners' Equity</t>
  </si>
  <si>
    <t>Classification</t>
  </si>
  <si>
    <t>Order</t>
  </si>
  <si>
    <t>Sort the accounts by Classification in the following Order: Asset, Liability, Owners' Equity</t>
  </si>
  <si>
    <t>Description</t>
  </si>
  <si>
    <t xml:space="preserve">To sort: Within the data highlight cells A5:D24 and then click on Sort </t>
  </si>
  <si>
    <t>when the box opens click the option that says my data has headers and then sort by classification</t>
  </si>
  <si>
    <t>Once the accounts have been sorted by classification then order the accounts the way they should be</t>
  </si>
  <si>
    <t xml:space="preserve">listed on the trial balance. For example a 1 should be entered for Cash in the Order column in cell D8. </t>
  </si>
  <si>
    <t>Sort the accounts by the order column using the same method that was previously done for Classification</t>
  </si>
  <si>
    <t>Number Right</t>
  </si>
  <si>
    <t>Number Wrong</t>
  </si>
  <si>
    <t>Go to cell C6</t>
  </si>
  <si>
    <t>Click on the source option and enter F4:F7</t>
  </si>
  <si>
    <t>Copy the drop down box created and paste in cells C7:C24</t>
  </si>
  <si>
    <t>Note:</t>
  </si>
  <si>
    <t>Score</t>
  </si>
  <si>
    <t>Revenues</t>
  </si>
  <si>
    <t>Expenses</t>
  </si>
  <si>
    <t>Total Revenues</t>
  </si>
  <si>
    <t>Total Expenses</t>
  </si>
  <si>
    <t>Net Income</t>
  </si>
  <si>
    <t>Income Statement</t>
  </si>
  <si>
    <t>Beginning Retained Earnings</t>
  </si>
  <si>
    <t>Plus/Minute Net Income /(Loss)</t>
  </si>
  <si>
    <t>Less Dividends</t>
  </si>
  <si>
    <t>Ending Retained Earnings</t>
  </si>
  <si>
    <t>Balance Sheet</t>
  </si>
  <si>
    <t>Assets</t>
  </si>
  <si>
    <t>Current Assets</t>
  </si>
  <si>
    <t>Total Assets</t>
  </si>
  <si>
    <t xml:space="preserve">      Total Current Assets</t>
  </si>
  <si>
    <t>PP&amp;E (net)</t>
  </si>
  <si>
    <t>Current Liabilities</t>
  </si>
  <si>
    <t xml:space="preserve">      Total Current Liabilities</t>
  </si>
  <si>
    <t>Stockholders Equity</t>
  </si>
  <si>
    <t>Total Liabilities</t>
  </si>
  <si>
    <t xml:space="preserve">      Total Stockholders' Equity</t>
  </si>
  <si>
    <t xml:space="preserve"> Total Liabilities and Stockholders' Equity</t>
  </si>
  <si>
    <t>Amount right</t>
  </si>
  <si>
    <t xml:space="preserve">incorrect </t>
  </si>
  <si>
    <t>Total Correct</t>
  </si>
  <si>
    <t>3. Sort the Accounts by the classification column. You need to sort them in the following order - Assets, Liabilities and then Owners' Equity.</t>
  </si>
  <si>
    <r>
      <rPr>
        <b/>
        <sz val="10"/>
        <color theme="1"/>
        <rFont val="Liberation Sans"/>
      </rPr>
      <t>How to create drop down boxes:</t>
    </r>
    <r>
      <rPr>
        <sz val="10"/>
        <color theme="1"/>
        <rFont val="Liberation Sans"/>
      </rPr>
      <t xml:space="preserve">
1. Go to cell C6 in the Trial Balance tab
2. Click the Data Tab at the top of the excel worksheet
3. Click on Data Validation
4. In the first drop down select List
5. Click on the source option and enter F4:F7
6. Copy the drop down box created and paste in cells C7:C24
Snips have been provided to the right</t>
    </r>
  </si>
  <si>
    <r>
      <rPr>
        <b/>
        <sz val="10"/>
        <color theme="1"/>
        <rFont val="Liberation Sans"/>
      </rPr>
      <t>How to sort:</t>
    </r>
    <r>
      <rPr>
        <sz val="10"/>
        <color theme="1"/>
        <rFont val="Liberation Sans"/>
        <family val="2"/>
      </rPr>
      <t xml:space="preserve">
1. Within the data highlight cells A5:D24 
2. Click on Sort 
3. When the box opens click the option that says my data has headers and then sort by classification
(Snips have been provided below)
</t>
    </r>
  </si>
  <si>
    <t>formula needed</t>
  </si>
  <si>
    <t>link amounts from trial balance tab</t>
  </si>
  <si>
    <t>but it is a credit on the trial balances.</t>
  </si>
  <si>
    <t>Score from FS</t>
  </si>
  <si>
    <t>Score from TB</t>
  </si>
  <si>
    <t>Total</t>
  </si>
  <si>
    <r>
      <rPr>
        <b/>
        <sz val="11"/>
        <color rgb="FFFF0000"/>
        <rFont val="Calibri"/>
        <family val="2"/>
        <scheme val="minor"/>
      </rPr>
      <t>Tip:</t>
    </r>
    <r>
      <rPr>
        <sz val="11"/>
        <color theme="1"/>
        <rFont val="Calibri"/>
        <family val="2"/>
        <scheme val="minor"/>
      </rPr>
      <t xml:space="preserve">  Service revenue should be a positive amount on the financial statements </t>
    </r>
  </si>
  <si>
    <t>Instructions</t>
  </si>
  <si>
    <t>Assistance</t>
  </si>
  <si>
    <r>
      <rPr>
        <b/>
        <sz val="11"/>
        <color rgb="FFFF0000"/>
        <rFont val="Calibri"/>
        <family val="2"/>
        <scheme val="minor"/>
      </rPr>
      <t xml:space="preserve">Check figures:
</t>
    </r>
    <r>
      <rPr>
        <sz val="11"/>
        <color theme="1"/>
        <rFont val="Calibri"/>
        <family val="2"/>
        <scheme val="minor"/>
      </rPr>
      <t>Dividends ahoul be in row 17, classified as Owners' Equity and given the number 12 in the order column</t>
    </r>
  </si>
  <si>
    <t>1. In the Trial Balance Tab, create drop down boxes in the classification column so that a user can chose whether the item is an Asset, Liability or part of Owners' Equity.</t>
  </si>
  <si>
    <t>2. After you have created drop down boxes, you need to click on the dropdown and enter the appropriate classification for each item. For example, in cell C6 use your drop down box and select that an Accounts payable is a Liability.</t>
  </si>
  <si>
    <r>
      <t xml:space="preserve">4. Once the accounts have been sorted by classification, then order the accounts the way they should be listed on the trial balance. For example, a 1 should be entered for Cash in the Order column in the appropriate cell. Use numbers -19. </t>
    </r>
    <r>
      <rPr>
        <b/>
        <sz val="11"/>
        <color rgb="FFFF0000"/>
        <rFont val="Calibri"/>
        <family val="2"/>
        <scheme val="minor"/>
      </rPr>
      <t>Check figure:</t>
    </r>
    <r>
      <rPr>
        <sz val="11"/>
        <color theme="1"/>
        <rFont val="Calibri"/>
        <family val="2"/>
        <scheme val="minor"/>
      </rPr>
      <t xml:space="preserve"> Cash should be in row 8 after sorting the accounts in item 3. </t>
    </r>
  </si>
  <si>
    <t>5. Once you have determined the proper ordering, then sort the accounts by the order column using the same method that was previously done for Classification. Check figure: Cash should be in row 6 after sorting by order.</t>
  </si>
  <si>
    <t>6. On the financial Statement tab, complete three financial statements. (Statement of cash flows is omitted for this exercise.)
To complete the statements, link sources when possible and use formulas when the item is highlighted in blue. Linking an account requires you to hit "=" and then click on the cell that you want to link. This will pull in the amount from the cell you are linking. You may link from one tab within excel to another.</t>
  </si>
  <si>
    <t>Scoring:</t>
  </si>
  <si>
    <t>The homework is worth 35 points. It is possible to receive a score of up to 40 points. All points over 35 will be recorded and can help your homework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</si>
</sst>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3">
    <font>
      <sz val="11"/>
      <color theme="1"/>
      <name val="Calibri"/>
      <family val="2"/>
      <scheme val="minor"/>
    </font>
    <font>
      <sz val="11"/>
      <color theme="1"/>
      <name val="Calibri"/>
      <family val="2"/>
      <scheme val="minor"/>
    </font>
    <font>
      <sz val="12"/>
      <color theme="1"/>
      <name val="Liberation Sans"/>
      <family val="2"/>
    </font>
    <font>
      <sz val="12"/>
      <color theme="1"/>
      <name val="Calibri"/>
      <family val="2"/>
      <scheme val="minor"/>
    </font>
    <font>
      <b/>
      <sz val="12"/>
      <color theme="0"/>
      <name val="Liberation Sans"/>
    </font>
    <font>
      <b/>
      <sz val="12"/>
      <color theme="1"/>
      <name val="Liberation Sans"/>
    </font>
    <font>
      <sz val="12"/>
      <color theme="1"/>
      <name val="Liberation Sans"/>
    </font>
    <font>
      <b/>
      <sz val="11"/>
      <color theme="1"/>
      <name val="Calibri"/>
      <family val="2"/>
      <scheme val="minor"/>
    </font>
    <font>
      <sz val="11"/>
      <color theme="1"/>
      <name val="Liberation Sans"/>
      <family val="2"/>
    </font>
    <font>
      <sz val="10"/>
      <color theme="1"/>
      <name val="Liberation Sans"/>
      <family val="2"/>
    </font>
    <font>
      <b/>
      <sz val="11"/>
      <color rgb="FFFF0000"/>
      <name val="Calibri"/>
      <family val="2"/>
      <scheme val="minor"/>
    </font>
    <font>
      <b/>
      <sz val="10"/>
      <color theme="1"/>
      <name val="Liberation Sans"/>
    </font>
    <font>
      <sz val="10"/>
      <color theme="1"/>
      <name val="Liberation Sans"/>
    </font>
  </fonts>
  <fills count="12">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2" tint="-9.9948118533890809E-2"/>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5" tint="0.79998168889431442"/>
        <bgColor indexed="64"/>
      </patternFill>
    </fill>
  </fills>
  <borders count="21">
    <border>
      <left/>
      <right/>
      <top/>
      <bottom/>
      <diagonal/>
    </border>
    <border>
      <left style="thin">
        <color auto="1"/>
      </left>
      <right/>
      <top/>
      <bottom/>
      <diagonal/>
    </border>
    <border>
      <left/>
      <right/>
      <top style="thin">
        <color auto="1"/>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indexed="64"/>
      </top>
      <bottom style="double">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2" borderId="1" xfId="0" applyFont="1" applyFill="1" applyBorder="1"/>
    <xf numFmtId="0" fontId="2" fillId="2" borderId="0" xfId="0" applyFont="1" applyFill="1" applyBorder="1"/>
    <xf numFmtId="0" fontId="2" fillId="2" borderId="0" xfId="0" applyFont="1" applyFill="1"/>
    <xf numFmtId="0" fontId="3" fillId="2" borderId="0" xfId="0" applyFont="1" applyFill="1"/>
    <xf numFmtId="0" fontId="2" fillId="3" borderId="6" xfId="0" applyFont="1" applyFill="1" applyBorder="1"/>
    <xf numFmtId="0" fontId="2" fillId="3" borderId="7" xfId="0" applyFont="1" applyFill="1" applyBorder="1"/>
    <xf numFmtId="0" fontId="2" fillId="3" borderId="8" xfId="0" applyFont="1" applyFill="1" applyBorder="1"/>
    <xf numFmtId="0" fontId="2" fillId="2" borderId="0" xfId="0" applyFont="1" applyFill="1" applyBorder="1" applyAlignment="1">
      <alignment horizontal="center"/>
    </xf>
    <xf numFmtId="0" fontId="2" fillId="2" borderId="0" xfId="0" applyFont="1" applyFill="1" applyAlignment="1">
      <alignment horizontal="center"/>
    </xf>
    <xf numFmtId="164" fontId="2" fillId="2" borderId="0" xfId="1" applyNumberFormat="1" applyFont="1" applyFill="1" applyBorder="1" applyAlignment="1">
      <alignment horizontal="center"/>
    </xf>
    <xf numFmtId="164" fontId="2" fillId="2" borderId="3" xfId="1" applyNumberFormat="1" applyFont="1" applyFill="1" applyBorder="1" applyAlignment="1">
      <alignment horizontal="center"/>
    </xf>
    <xf numFmtId="164" fontId="2" fillId="2" borderId="0" xfId="1" applyNumberFormat="1" applyFont="1" applyFill="1" applyAlignment="1">
      <alignment horizontal="center"/>
    </xf>
    <xf numFmtId="0" fontId="2" fillId="4" borderId="4" xfId="0" applyFont="1" applyFill="1" applyBorder="1"/>
    <xf numFmtId="164" fontId="2" fillId="4" borderId="2" xfId="1" applyNumberFormat="1" applyFont="1" applyFill="1" applyBorder="1" applyAlignment="1">
      <alignment horizontal="center"/>
    </xf>
    <xf numFmtId="0" fontId="2" fillId="4" borderId="2" xfId="0" applyFont="1" applyFill="1" applyBorder="1" applyAlignment="1">
      <alignment horizontal="center"/>
    </xf>
    <xf numFmtId="0" fontId="2" fillId="4" borderId="5" xfId="0" applyFont="1" applyFill="1" applyBorder="1" applyAlignment="1">
      <alignment horizontal="center"/>
    </xf>
    <xf numFmtId="0" fontId="2" fillId="4" borderId="0" xfId="0" applyFont="1" applyFill="1" applyBorder="1" applyAlignment="1">
      <alignment horizontal="center"/>
    </xf>
    <xf numFmtId="0" fontId="2" fillId="5" borderId="0" xfId="0" applyFont="1" applyFill="1" applyBorder="1" applyAlignment="1">
      <alignment horizontal="center"/>
    </xf>
    <xf numFmtId="0" fontId="2" fillId="5" borderId="0" xfId="0" applyFont="1" applyFill="1" applyBorder="1"/>
    <xf numFmtId="0" fontId="4" fillId="7" borderId="0" xfId="0" applyFont="1" applyFill="1" applyBorder="1" applyAlignment="1">
      <alignment horizontal="left"/>
    </xf>
    <xf numFmtId="0" fontId="0" fillId="2" borderId="0" xfId="0" applyFill="1"/>
    <xf numFmtId="0" fontId="0" fillId="2" borderId="0" xfId="0" applyFill="1" applyBorder="1"/>
    <xf numFmtId="0" fontId="0" fillId="2" borderId="9" xfId="0" applyFill="1" applyBorder="1"/>
    <xf numFmtId="0" fontId="0" fillId="2" borderId="10" xfId="0" applyFill="1" applyBorder="1"/>
    <xf numFmtId="164" fontId="2" fillId="2" borderId="10" xfId="1" applyNumberFormat="1" applyFont="1" applyFill="1" applyBorder="1" applyAlignment="1">
      <alignment horizontal="center"/>
    </xf>
    <xf numFmtId="164" fontId="2" fillId="2" borderId="11" xfId="1" applyNumberFormat="1" applyFont="1" applyFill="1" applyBorder="1" applyAlignment="1">
      <alignment horizontal="center"/>
    </xf>
    <xf numFmtId="0" fontId="0" fillId="2" borderId="12" xfId="0" applyFill="1" applyBorder="1"/>
    <xf numFmtId="0" fontId="0" fillId="2" borderId="13" xfId="0" applyFill="1" applyBorder="1"/>
    <xf numFmtId="0" fontId="0" fillId="2" borderId="14" xfId="0" applyFill="1" applyBorder="1"/>
    <xf numFmtId="0" fontId="2" fillId="2" borderId="9" xfId="0" applyFont="1" applyFill="1" applyBorder="1"/>
    <xf numFmtId="0" fontId="5" fillId="2" borderId="9" xfId="0" applyFont="1" applyFill="1" applyBorder="1"/>
    <xf numFmtId="0" fontId="5" fillId="2" borderId="0" xfId="0" applyFont="1" applyFill="1" applyBorder="1" applyAlignment="1">
      <alignment horizontal="right"/>
    </xf>
    <xf numFmtId="164" fontId="2" fillId="2" borderId="15" xfId="1" applyNumberFormat="1" applyFont="1" applyFill="1" applyBorder="1" applyAlignment="1">
      <alignment horizontal="center"/>
    </xf>
    <xf numFmtId="164" fontId="2" fillId="2" borderId="16" xfId="1" applyNumberFormat="1" applyFont="1" applyFill="1" applyBorder="1" applyAlignment="1">
      <alignment horizontal="center"/>
    </xf>
    <xf numFmtId="0" fontId="5" fillId="2" borderId="0" xfId="0" applyFont="1" applyFill="1" applyBorder="1"/>
    <xf numFmtId="164" fontId="5" fillId="2" borderId="11" xfId="1" applyNumberFormat="1" applyFont="1" applyFill="1" applyBorder="1" applyAlignment="1">
      <alignment horizontal="center"/>
    </xf>
    <xf numFmtId="0" fontId="6" fillId="2" borderId="9" xfId="0" applyFont="1" applyFill="1" applyBorder="1"/>
    <xf numFmtId="164" fontId="5" fillId="2" borderId="10" xfId="1" applyNumberFormat="1" applyFont="1" applyFill="1" applyBorder="1" applyAlignment="1">
      <alignment horizontal="center"/>
    </xf>
    <xf numFmtId="164" fontId="5" fillId="2" borderId="15" xfId="1" applyNumberFormat="1" applyFont="1" applyFill="1" applyBorder="1" applyAlignment="1">
      <alignment horizontal="center"/>
    </xf>
    <xf numFmtId="164" fontId="0" fillId="6" borderId="0" xfId="0" applyNumberFormat="1" applyFill="1"/>
    <xf numFmtId="0" fontId="0" fillId="6" borderId="0" xfId="0" applyFill="1"/>
    <xf numFmtId="0" fontId="0" fillId="2" borderId="0" xfId="0" applyFill="1" applyAlignment="1">
      <alignment horizontal="right"/>
    </xf>
    <xf numFmtId="0" fontId="2" fillId="2" borderId="3" xfId="0" applyFont="1" applyFill="1" applyBorder="1" applyAlignment="1">
      <alignment horizontal="center"/>
    </xf>
    <xf numFmtId="0" fontId="0" fillId="2" borderId="0" xfId="0" applyFill="1" applyAlignment="1">
      <alignment wrapText="1"/>
    </xf>
    <xf numFmtId="0" fontId="2" fillId="2" borderId="0" xfId="0" applyFont="1" applyFill="1" applyAlignment="1">
      <alignment vertical="top"/>
    </xf>
    <xf numFmtId="0" fontId="8" fillId="2" borderId="0" xfId="0" applyFont="1" applyFill="1"/>
    <xf numFmtId="0" fontId="0" fillId="2" borderId="0" xfId="0" applyFont="1" applyFill="1"/>
    <xf numFmtId="0" fontId="0" fillId="2" borderId="0" xfId="0" applyFill="1" applyAlignment="1">
      <alignment vertical="top"/>
    </xf>
    <xf numFmtId="0" fontId="3" fillId="2" borderId="0" xfId="0" applyFont="1" applyFill="1" applyAlignment="1">
      <alignment vertical="top"/>
    </xf>
    <xf numFmtId="0" fontId="12" fillId="2" borderId="0" xfId="0" applyFont="1" applyFill="1" applyAlignment="1">
      <alignment vertical="top" wrapText="1"/>
    </xf>
    <xf numFmtId="0" fontId="0" fillId="2" borderId="0" xfId="0" applyFill="1" applyAlignment="1">
      <alignment horizontal="left"/>
    </xf>
    <xf numFmtId="164" fontId="2" fillId="9" borderId="11" xfId="1" applyNumberFormat="1" applyFont="1" applyFill="1" applyBorder="1" applyAlignment="1">
      <alignment horizontal="center"/>
    </xf>
    <xf numFmtId="0" fontId="0" fillId="9" borderId="0" xfId="0" applyFill="1"/>
    <xf numFmtId="164" fontId="2" fillId="11" borderId="10" xfId="1" applyNumberFormat="1" applyFont="1" applyFill="1" applyBorder="1" applyAlignment="1">
      <alignment horizontal="center"/>
    </xf>
    <xf numFmtId="0" fontId="0" fillId="11" borderId="0" xfId="0" applyFill="1"/>
    <xf numFmtId="164" fontId="2" fillId="9" borderId="15" xfId="1" applyNumberFormat="1" applyFont="1" applyFill="1" applyBorder="1" applyAlignment="1">
      <alignment horizontal="center"/>
    </xf>
    <xf numFmtId="164" fontId="2" fillId="9" borderId="16" xfId="1" applyNumberFormat="1" applyFont="1" applyFill="1" applyBorder="1" applyAlignment="1">
      <alignment horizontal="center"/>
    </xf>
    <xf numFmtId="164" fontId="5" fillId="9" borderId="11" xfId="1" applyNumberFormat="1" applyFont="1" applyFill="1" applyBorder="1" applyAlignment="1">
      <alignment horizontal="center"/>
    </xf>
    <xf numFmtId="164" fontId="5" fillId="9" borderId="15" xfId="1" applyNumberFormat="1" applyFont="1" applyFill="1" applyBorder="1" applyAlignment="1">
      <alignment horizontal="center"/>
    </xf>
    <xf numFmtId="0" fontId="4" fillId="7" borderId="0" xfId="0" applyFont="1" applyFill="1" applyBorder="1" applyAlignment="1">
      <alignment horizontal="left" vertical="top"/>
    </xf>
    <xf numFmtId="0" fontId="5" fillId="10" borderId="0" xfId="0" applyFont="1" applyFill="1" applyBorder="1" applyAlignment="1">
      <alignment horizontal="left"/>
    </xf>
    <xf numFmtId="0" fontId="5" fillId="10" borderId="3" xfId="0" applyFont="1" applyFill="1" applyBorder="1" applyAlignment="1">
      <alignment horizontal="left"/>
    </xf>
    <xf numFmtId="0" fontId="7" fillId="2" borderId="20" xfId="0" applyFont="1" applyFill="1" applyBorder="1" applyAlignment="1">
      <alignment wrapText="1"/>
    </xf>
    <xf numFmtId="0" fontId="0" fillId="2" borderId="20" xfId="0" applyFill="1" applyBorder="1" applyAlignment="1">
      <alignment vertical="top" wrapText="1"/>
    </xf>
    <xf numFmtId="0" fontId="0" fillId="2" borderId="20" xfId="0" applyFill="1" applyBorder="1" applyAlignment="1">
      <alignment wrapText="1"/>
    </xf>
    <xf numFmtId="0" fontId="10" fillId="2" borderId="0" xfId="0" applyFont="1" applyFill="1"/>
    <xf numFmtId="0" fontId="10" fillId="2" borderId="0" xfId="0" applyFont="1" applyFill="1" applyBorder="1" applyAlignment="1">
      <alignment wrapText="1"/>
    </xf>
    <xf numFmtId="0" fontId="0" fillId="2" borderId="0" xfId="0" applyFill="1" applyBorder="1" applyAlignment="1">
      <alignment vertical="top" wrapText="1"/>
    </xf>
    <xf numFmtId="0" fontId="0" fillId="2" borderId="0" xfId="0" applyFill="1" applyAlignment="1">
      <alignment horizontal="right" wrapText="1"/>
    </xf>
    <xf numFmtId="0" fontId="2" fillId="2" borderId="1" xfId="0" applyFont="1" applyFill="1" applyBorder="1" applyAlignment="1">
      <alignment horizontal="center"/>
    </xf>
    <xf numFmtId="0" fontId="2" fillId="2" borderId="0" xfId="0" applyFont="1" applyFill="1" applyBorder="1" applyAlignment="1">
      <alignment horizontal="center"/>
    </xf>
    <xf numFmtId="15" fontId="2" fillId="2" borderId="1" xfId="0" quotePrefix="1" applyNumberFormat="1" applyFont="1" applyFill="1" applyBorder="1" applyAlignment="1">
      <alignment horizontal="center"/>
    </xf>
    <xf numFmtId="15" fontId="2" fillId="2" borderId="0" xfId="0" quotePrefix="1" applyNumberFormat="1" applyFont="1" applyFill="1" applyBorder="1" applyAlignment="1">
      <alignment horizontal="center"/>
    </xf>
    <xf numFmtId="0" fontId="5" fillId="8" borderId="17" xfId="0" applyFont="1" applyFill="1" applyBorder="1" applyAlignment="1">
      <alignment horizontal="center"/>
    </xf>
    <xf numFmtId="0" fontId="5" fillId="8" borderId="18" xfId="0" applyFont="1" applyFill="1" applyBorder="1" applyAlignment="1">
      <alignment horizontal="center"/>
    </xf>
    <xf numFmtId="0" fontId="5" fillId="8" borderId="19" xfId="0" applyFont="1" applyFill="1" applyBorder="1" applyAlignment="1">
      <alignment horizontal="center"/>
    </xf>
    <xf numFmtId="0" fontId="5" fillId="2" borderId="9" xfId="0" applyFont="1" applyFill="1" applyBorder="1" applyAlignment="1">
      <alignment horizontal="center"/>
    </xf>
    <xf numFmtId="0" fontId="5" fillId="2" borderId="0" xfId="0" applyFont="1" applyFill="1" applyBorder="1" applyAlignment="1">
      <alignment horizontal="center"/>
    </xf>
    <xf numFmtId="0" fontId="10" fillId="2" borderId="0" xfId="0" applyFont="1" applyFill="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152400</xdr:colOff>
      <xdr:row>1</xdr:row>
      <xdr:rowOff>619048</xdr:rowOff>
    </xdr:to>
    <xdr:pic>
      <xdr:nvPicPr>
        <xdr:cNvPr id="2" name="Picture 1"/>
        <xdr:cNvPicPr>
          <a:picLocks noChangeAspect="1"/>
        </xdr:cNvPicPr>
      </xdr:nvPicPr>
      <xdr:blipFill>
        <a:blip xmlns:r="http://schemas.openxmlformats.org/officeDocument/2006/relationships" r:embed="rId1"/>
        <a:stretch>
          <a:fillRect/>
        </a:stretch>
      </xdr:blipFill>
      <xdr:spPr>
        <a:xfrm>
          <a:off x="7648575" y="0"/>
          <a:ext cx="2790825" cy="619048"/>
        </a:xfrm>
        <a:prstGeom prst="rect">
          <a:avLst/>
        </a:prstGeom>
      </xdr:spPr>
    </xdr:pic>
    <xdr:clientData/>
  </xdr:twoCellAnchor>
  <xdr:twoCellAnchor editAs="oneCell">
    <xdr:from>
      <xdr:col>5</xdr:col>
      <xdr:colOff>156335</xdr:colOff>
      <xdr:row>1</xdr:row>
      <xdr:rowOff>76201</xdr:rowOff>
    </xdr:from>
    <xdr:to>
      <xdr:col>9</xdr:col>
      <xdr:colOff>437688</xdr:colOff>
      <xdr:row>2</xdr:row>
      <xdr:rowOff>1057276</xdr:rowOff>
    </xdr:to>
    <xdr:pic>
      <xdr:nvPicPr>
        <xdr:cNvPr id="3" name="Picture 2"/>
        <xdr:cNvPicPr>
          <a:picLocks noChangeAspect="1"/>
        </xdr:cNvPicPr>
      </xdr:nvPicPr>
      <xdr:blipFill>
        <a:blip xmlns:r="http://schemas.openxmlformats.org/officeDocument/2006/relationships" r:embed="rId2"/>
        <a:stretch>
          <a:fillRect/>
        </a:stretch>
      </xdr:blipFill>
      <xdr:spPr>
        <a:xfrm>
          <a:off x="11129135" y="76201"/>
          <a:ext cx="3024553" cy="2438400"/>
        </a:xfrm>
        <a:prstGeom prst="rect">
          <a:avLst/>
        </a:prstGeom>
      </xdr:spPr>
    </xdr:pic>
    <xdr:clientData/>
  </xdr:twoCellAnchor>
  <xdr:twoCellAnchor editAs="oneCell">
    <xdr:from>
      <xdr:col>2</xdr:col>
      <xdr:colOff>1028700</xdr:colOff>
      <xdr:row>3</xdr:row>
      <xdr:rowOff>0</xdr:rowOff>
    </xdr:from>
    <xdr:to>
      <xdr:col>2</xdr:col>
      <xdr:colOff>3247748</xdr:colOff>
      <xdr:row>4</xdr:row>
      <xdr:rowOff>723738</xdr:rowOff>
    </xdr:to>
    <xdr:pic>
      <xdr:nvPicPr>
        <xdr:cNvPr id="4" name="Picture 3"/>
        <xdr:cNvPicPr>
          <a:picLocks noChangeAspect="1"/>
        </xdr:cNvPicPr>
      </xdr:nvPicPr>
      <xdr:blipFill>
        <a:blip xmlns:r="http://schemas.openxmlformats.org/officeDocument/2006/relationships" r:embed="rId3"/>
        <a:stretch>
          <a:fillRect/>
        </a:stretch>
      </xdr:blipFill>
      <xdr:spPr>
        <a:xfrm>
          <a:off x="5153025" y="2266950"/>
          <a:ext cx="2219048" cy="1295238"/>
        </a:xfrm>
        <a:prstGeom prst="rect">
          <a:avLst/>
        </a:prstGeom>
      </xdr:spPr>
    </xdr:pic>
    <xdr:clientData/>
  </xdr:twoCellAnchor>
  <xdr:twoCellAnchor editAs="oneCell">
    <xdr:from>
      <xdr:col>3</xdr:col>
      <xdr:colOff>19050</xdr:colOff>
      <xdr:row>3</xdr:row>
      <xdr:rowOff>542925</xdr:rowOff>
    </xdr:from>
    <xdr:to>
      <xdr:col>4</xdr:col>
      <xdr:colOff>569934</xdr:colOff>
      <xdr:row>4</xdr:row>
      <xdr:rowOff>800100</xdr:rowOff>
    </xdr:to>
    <xdr:pic>
      <xdr:nvPicPr>
        <xdr:cNvPr id="5" name="Picture 4"/>
        <xdr:cNvPicPr>
          <a:picLocks noChangeAspect="1"/>
        </xdr:cNvPicPr>
      </xdr:nvPicPr>
      <xdr:blipFill>
        <a:blip xmlns:r="http://schemas.openxmlformats.org/officeDocument/2006/relationships" r:embed="rId4"/>
        <a:stretch>
          <a:fillRect/>
        </a:stretch>
      </xdr:blipFill>
      <xdr:spPr>
        <a:xfrm>
          <a:off x="7667625" y="2809875"/>
          <a:ext cx="3189309"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topLeftCell="A7" workbookViewId="0">
      <selection activeCell="C9" sqref="C9"/>
    </sheetView>
  </sheetViews>
  <sheetFormatPr defaultRowHeight="15"/>
  <cols>
    <col min="1" max="1" width="52" style="44" customWidth="1"/>
    <col min="2" max="2" width="12" style="21" customWidth="1"/>
    <col min="3" max="3" width="46.25" style="47" customWidth="1"/>
    <col min="4" max="4" width="34.625" style="21" customWidth="1"/>
    <col min="5" max="16384" width="9" style="21"/>
  </cols>
  <sheetData>
    <row r="1" spans="1:12">
      <c r="A1" s="63" t="s">
        <v>81</v>
      </c>
      <c r="C1" s="66" t="s">
        <v>82</v>
      </c>
    </row>
    <row r="2" spans="1:12" s="48" customFormat="1" ht="114.75">
      <c r="A2" s="64" t="s">
        <v>84</v>
      </c>
      <c r="C2" s="50" t="s">
        <v>72</v>
      </c>
      <c r="D2" s="45"/>
      <c r="E2" s="49"/>
      <c r="F2" s="49"/>
      <c r="G2" s="49"/>
      <c r="H2" s="49"/>
      <c r="I2" s="49"/>
      <c r="J2" s="49"/>
      <c r="K2" s="49"/>
      <c r="L2" s="49"/>
    </row>
    <row r="3" spans="1:12" ht="89.25">
      <c r="A3" s="64" t="s">
        <v>85</v>
      </c>
      <c r="C3" s="50" t="s">
        <v>73</v>
      </c>
      <c r="D3" s="3"/>
      <c r="E3" s="4"/>
      <c r="F3" s="4"/>
      <c r="G3" s="4"/>
      <c r="H3" s="4"/>
      <c r="I3" s="4"/>
      <c r="J3" s="4"/>
      <c r="K3" s="4"/>
      <c r="L3" s="4"/>
    </row>
    <row r="4" spans="1:12" ht="45">
      <c r="A4" s="65" t="s">
        <v>71</v>
      </c>
      <c r="C4" s="46"/>
      <c r="D4" s="3"/>
      <c r="E4" s="4"/>
      <c r="F4" s="4"/>
      <c r="G4" s="4"/>
      <c r="H4" s="4"/>
      <c r="I4" s="4"/>
      <c r="J4" s="4"/>
      <c r="K4" s="4"/>
      <c r="L4" s="4"/>
    </row>
    <row r="5" spans="1:12" ht="75">
      <c r="A5" s="65" t="s">
        <v>86</v>
      </c>
      <c r="C5" s="46"/>
      <c r="D5" s="3"/>
      <c r="E5" s="4"/>
      <c r="F5" s="4"/>
      <c r="G5" s="4"/>
      <c r="H5" s="4"/>
      <c r="I5" s="4"/>
      <c r="J5" s="4"/>
      <c r="K5" s="4"/>
      <c r="L5" s="4"/>
    </row>
    <row r="6" spans="1:12" ht="60">
      <c r="A6" s="65" t="s">
        <v>87</v>
      </c>
      <c r="C6" s="67"/>
      <c r="D6" s="3"/>
      <c r="E6" s="4"/>
      <c r="F6" s="4"/>
      <c r="G6" s="4"/>
      <c r="H6" s="4"/>
      <c r="I6" s="4"/>
      <c r="J6" s="4"/>
      <c r="K6" s="4"/>
      <c r="L6" s="4"/>
    </row>
    <row r="7" spans="1:12" ht="105">
      <c r="A7" s="65" t="s">
        <v>88</v>
      </c>
      <c r="C7" s="68" t="s">
        <v>83</v>
      </c>
      <c r="D7" s="3"/>
      <c r="E7" s="4"/>
      <c r="F7" s="4"/>
      <c r="G7" s="4"/>
      <c r="H7" s="4"/>
      <c r="I7" s="4"/>
      <c r="J7" s="4"/>
      <c r="K7" s="4"/>
      <c r="L7" s="4"/>
    </row>
    <row r="9" spans="1:12">
      <c r="A9" s="79" t="s">
        <v>89</v>
      </c>
    </row>
    <row r="10" spans="1:12" ht="45">
      <c r="A10" s="44" t="s">
        <v>90</v>
      </c>
    </row>
    <row r="13" spans="1:12">
      <c r="A13" s="6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F22" sqref="F22"/>
    </sheetView>
  </sheetViews>
  <sheetFormatPr defaultColWidth="9.125" defaultRowHeight="15.75"/>
  <cols>
    <col min="1" max="1" width="36.375" style="3" customWidth="1"/>
    <col min="2" max="2" width="15.625" style="12" customWidth="1"/>
    <col min="3" max="3" width="14.125" style="9" bestFit="1" customWidth="1"/>
    <col min="4" max="4" width="20.5" style="9" customWidth="1"/>
    <col min="5" max="5" width="20.5" style="3" customWidth="1"/>
    <col min="6" max="6" width="14" style="3" customWidth="1"/>
    <col min="7" max="7" width="9.125" style="3"/>
    <col min="8" max="16384" width="9.125" style="4"/>
  </cols>
  <sheetData>
    <row r="1" spans="1:6">
      <c r="A1" s="70" t="s">
        <v>0</v>
      </c>
      <c r="B1" s="71"/>
      <c r="C1" s="8"/>
      <c r="D1" s="8"/>
      <c r="E1" s="2"/>
    </row>
    <row r="2" spans="1:6">
      <c r="A2" s="70" t="s">
        <v>22</v>
      </c>
      <c r="B2" s="71"/>
      <c r="C2" s="8"/>
      <c r="D2" s="8"/>
      <c r="E2" s="2"/>
    </row>
    <row r="3" spans="1:6" ht="16.5" thickBot="1">
      <c r="A3" s="72" t="s">
        <v>1</v>
      </c>
      <c r="B3" s="73"/>
      <c r="C3" s="8"/>
      <c r="D3" s="8"/>
      <c r="E3" s="2"/>
    </row>
    <row r="4" spans="1:6">
      <c r="A4" s="1"/>
      <c r="B4" s="10"/>
      <c r="C4" s="8"/>
      <c r="D4" s="8"/>
      <c r="E4" s="2"/>
      <c r="F4" s="5"/>
    </row>
    <row r="5" spans="1:6">
      <c r="A5" s="13" t="s">
        <v>33</v>
      </c>
      <c r="B5" s="14" t="s">
        <v>21</v>
      </c>
      <c r="C5" s="15" t="s">
        <v>30</v>
      </c>
      <c r="D5" s="16" t="s">
        <v>31</v>
      </c>
      <c r="E5" s="2"/>
      <c r="F5" s="6" t="s">
        <v>23</v>
      </c>
    </row>
    <row r="6" spans="1:6">
      <c r="A6" s="1" t="s">
        <v>8</v>
      </c>
      <c r="B6" s="10">
        <v>-5800</v>
      </c>
      <c r="C6" s="8"/>
      <c r="D6" s="8"/>
      <c r="E6" s="2"/>
      <c r="F6" s="6" t="s">
        <v>24</v>
      </c>
    </row>
    <row r="7" spans="1:6" ht="16.5" thickBot="1">
      <c r="A7" s="1" t="s">
        <v>3</v>
      </c>
      <c r="B7" s="10">
        <v>9400</v>
      </c>
      <c r="C7" s="8"/>
      <c r="D7" s="8"/>
      <c r="E7" s="2"/>
      <c r="F7" s="7" t="s">
        <v>25</v>
      </c>
    </row>
    <row r="8" spans="1:6">
      <c r="A8" s="1" t="s">
        <v>7</v>
      </c>
      <c r="B8" s="10">
        <v>-4800</v>
      </c>
      <c r="C8" s="8"/>
      <c r="D8" s="8"/>
      <c r="E8" s="2"/>
      <c r="F8" s="3" t="s">
        <v>41</v>
      </c>
    </row>
    <row r="9" spans="1:6">
      <c r="A9" s="1" t="s">
        <v>2</v>
      </c>
      <c r="B9" s="10">
        <v>10900</v>
      </c>
      <c r="C9" s="8"/>
      <c r="D9" s="8"/>
      <c r="E9" s="2"/>
      <c r="F9" s="3" t="s">
        <v>26</v>
      </c>
    </row>
    <row r="10" spans="1:6">
      <c r="A10" s="1" t="s">
        <v>11</v>
      </c>
      <c r="B10" s="10">
        <v>-10000</v>
      </c>
      <c r="C10" s="8"/>
      <c r="D10" s="8"/>
      <c r="E10" s="2"/>
      <c r="F10" s="3" t="s">
        <v>27</v>
      </c>
    </row>
    <row r="11" spans="1:6">
      <c r="A11" s="1" t="s">
        <v>20</v>
      </c>
      <c r="B11" s="10">
        <v>1200</v>
      </c>
      <c r="C11" s="8"/>
      <c r="D11" s="8"/>
      <c r="E11" s="2"/>
      <c r="F11" s="3" t="s">
        <v>28</v>
      </c>
    </row>
    <row r="12" spans="1:6">
      <c r="A12" s="1" t="s">
        <v>13</v>
      </c>
      <c r="B12" s="10">
        <v>2800</v>
      </c>
      <c r="C12" s="8"/>
      <c r="D12" s="8"/>
      <c r="E12" s="2"/>
      <c r="F12" s="3" t="s">
        <v>42</v>
      </c>
    </row>
    <row r="13" spans="1:6">
      <c r="A13" s="1" t="s">
        <v>6</v>
      </c>
      <c r="B13" s="10">
        <v>16000</v>
      </c>
      <c r="C13" s="8"/>
      <c r="D13" s="8"/>
      <c r="E13" s="2"/>
      <c r="F13" s="3" t="s">
        <v>43</v>
      </c>
    </row>
    <row r="14" spans="1:6">
      <c r="A14" s="1" t="s">
        <v>19</v>
      </c>
      <c r="B14" s="10">
        <v>1500</v>
      </c>
      <c r="C14" s="8"/>
      <c r="D14" s="8"/>
      <c r="E14" s="2"/>
      <c r="F14" s="3" t="s">
        <v>29</v>
      </c>
    </row>
    <row r="15" spans="1:6">
      <c r="A15" s="1" t="s">
        <v>5</v>
      </c>
      <c r="B15" s="10">
        <v>2500</v>
      </c>
      <c r="C15" s="8"/>
      <c r="D15" s="8"/>
      <c r="E15" s="2"/>
      <c r="F15" s="4"/>
    </row>
    <row r="16" spans="1:6">
      <c r="A16" s="1" t="s">
        <v>18</v>
      </c>
      <c r="B16" s="10">
        <v>10800</v>
      </c>
      <c r="C16" s="8"/>
      <c r="D16" s="8"/>
      <c r="E16" s="2"/>
      <c r="F16" s="3" t="s">
        <v>32</v>
      </c>
    </row>
    <row r="17" spans="1:6">
      <c r="A17" s="1" t="s">
        <v>15</v>
      </c>
      <c r="B17" s="10">
        <v>-13100</v>
      </c>
      <c r="C17" s="8"/>
      <c r="D17" s="8"/>
      <c r="E17" s="2"/>
      <c r="F17" s="3" t="s">
        <v>34</v>
      </c>
    </row>
    <row r="18" spans="1:6">
      <c r="A18" s="1" t="s">
        <v>12</v>
      </c>
      <c r="B18" s="10">
        <v>-5500</v>
      </c>
      <c r="C18" s="8"/>
      <c r="D18" s="8"/>
      <c r="E18" s="2"/>
      <c r="F18" s="3" t="s">
        <v>35</v>
      </c>
    </row>
    <row r="19" spans="1:6">
      <c r="A19" s="1" t="s">
        <v>16</v>
      </c>
      <c r="B19" s="10">
        <v>18100</v>
      </c>
      <c r="C19" s="8"/>
      <c r="D19" s="8"/>
      <c r="E19" s="2"/>
      <c r="F19" s="3" t="s">
        <v>36</v>
      </c>
    </row>
    <row r="20" spans="1:6">
      <c r="A20" s="1" t="s">
        <v>9</v>
      </c>
      <c r="B20" s="10">
        <v>-1100</v>
      </c>
      <c r="C20" s="8"/>
      <c r="D20" s="8"/>
      <c r="E20" s="2"/>
      <c r="F20" s="3" t="s">
        <v>37</v>
      </c>
    </row>
    <row r="21" spans="1:6">
      <c r="A21" s="1" t="s">
        <v>14</v>
      </c>
      <c r="B21" s="10">
        <v>-34600</v>
      </c>
      <c r="C21" s="8"/>
      <c r="D21" s="8"/>
      <c r="E21" s="2"/>
    </row>
    <row r="22" spans="1:6">
      <c r="A22" s="1" t="s">
        <v>4</v>
      </c>
      <c r="B22" s="10">
        <v>500</v>
      </c>
      <c r="C22" s="8"/>
      <c r="D22" s="8"/>
      <c r="E22" s="2"/>
      <c r="F22" s="3" t="s">
        <v>38</v>
      </c>
    </row>
    <row r="23" spans="1:6">
      <c r="A23" s="1" t="s">
        <v>17</v>
      </c>
      <c r="B23" s="10">
        <v>2000</v>
      </c>
      <c r="C23" s="8"/>
      <c r="D23" s="8"/>
      <c r="E23" s="2"/>
    </row>
    <row r="24" spans="1:6">
      <c r="A24" s="1" t="s">
        <v>10</v>
      </c>
      <c r="B24" s="10">
        <v>-800</v>
      </c>
      <c r="C24" s="8"/>
      <c r="D24" s="8"/>
      <c r="E24" s="2"/>
    </row>
    <row r="25" spans="1:6" ht="16.5" thickBot="1">
      <c r="A25" s="1"/>
      <c r="B25" s="11">
        <v>0</v>
      </c>
      <c r="C25" s="8"/>
      <c r="D25" s="8"/>
      <c r="E25" s="2"/>
    </row>
    <row r="26" spans="1:6" ht="16.5" thickTop="1">
      <c r="A26" s="1"/>
      <c r="B26" s="10"/>
      <c r="C26" s="8"/>
      <c r="D26" s="8"/>
      <c r="E26" s="2"/>
    </row>
    <row r="27" spans="1:6">
      <c r="A27" s="2"/>
      <c r="B27" s="10"/>
      <c r="C27" s="8"/>
      <c r="D27" s="8"/>
      <c r="E27" s="2"/>
    </row>
    <row r="28" spans="1:6">
      <c r="A28" s="2"/>
      <c r="B28" s="10"/>
      <c r="C28" s="8"/>
      <c r="D28" s="8"/>
      <c r="E28" s="2"/>
    </row>
    <row r="29" spans="1:6">
      <c r="A29" s="2"/>
      <c r="B29" s="10"/>
      <c r="C29" s="8"/>
      <c r="D29" s="8"/>
      <c r="E29" s="2"/>
    </row>
    <row r="30" spans="1:6">
      <c r="A30" s="2"/>
      <c r="B30" s="10"/>
      <c r="C30" s="8"/>
      <c r="D30" s="8"/>
      <c r="E30" s="2"/>
    </row>
    <row r="31" spans="1:6">
      <c r="A31" s="2"/>
      <c r="B31" s="10"/>
      <c r="C31" s="8"/>
      <c r="D31" s="8"/>
      <c r="E31" s="2"/>
    </row>
    <row r="32" spans="1:6">
      <c r="A32" s="2"/>
      <c r="B32" s="10"/>
      <c r="C32" s="8"/>
      <c r="D32" s="8"/>
      <c r="E32" s="2"/>
    </row>
    <row r="33" spans="1:5">
      <c r="A33" s="2"/>
      <c r="B33" s="10"/>
      <c r="C33" s="8"/>
      <c r="D33" s="8"/>
      <c r="E33" s="2"/>
    </row>
    <row r="34" spans="1:5">
      <c r="A34" s="2"/>
      <c r="B34" s="10"/>
      <c r="C34" s="8"/>
      <c r="D34" s="8"/>
      <c r="E34" s="2"/>
    </row>
    <row r="35" spans="1:5">
      <c r="A35" s="2"/>
      <c r="B35" s="10"/>
      <c r="C35" s="8"/>
      <c r="D35" s="8"/>
      <c r="E35" s="2"/>
    </row>
    <row r="36" spans="1:5">
      <c r="A36" s="2"/>
      <c r="B36" s="10"/>
      <c r="C36" s="8"/>
      <c r="D36" s="8"/>
      <c r="E36" s="2"/>
    </row>
    <row r="37" spans="1:5">
      <c r="A37" s="2"/>
      <c r="B37" s="10"/>
      <c r="C37" s="8"/>
      <c r="D37" s="8"/>
      <c r="E37" s="2"/>
    </row>
    <row r="38" spans="1:5">
      <c r="A38" s="2"/>
      <c r="B38" s="10"/>
      <c r="C38" s="8"/>
      <c r="D38" s="8"/>
      <c r="E38" s="2"/>
    </row>
    <row r="39" spans="1:5">
      <c r="A39" s="2"/>
      <c r="B39" s="10"/>
      <c r="C39" s="8"/>
      <c r="D39" s="8"/>
      <c r="E39" s="2"/>
    </row>
    <row r="40" spans="1:5">
      <c r="A40" s="2"/>
      <c r="B40" s="10"/>
      <c r="C40" s="8"/>
      <c r="D40" s="8"/>
      <c r="E40" s="2"/>
    </row>
    <row r="41" spans="1:5">
      <c r="A41" s="2"/>
      <c r="B41" s="10"/>
      <c r="C41" s="8"/>
      <c r="D41" s="8"/>
      <c r="E41" s="2"/>
    </row>
    <row r="42" spans="1:5">
      <c r="A42" s="2"/>
      <c r="B42" s="10"/>
      <c r="C42" s="8"/>
      <c r="D42" s="8"/>
      <c r="E42" s="2"/>
    </row>
    <row r="43" spans="1:5">
      <c r="A43" s="2"/>
      <c r="B43" s="10"/>
      <c r="C43" s="8"/>
      <c r="D43" s="8"/>
      <c r="E43" s="2"/>
    </row>
  </sheetData>
  <sortState ref="A6:D24">
    <sortCondition ref="C6:C24"/>
  </sortState>
  <mergeCells count="3">
    <mergeCell ref="A1:B1"/>
    <mergeCell ref="A2:B2"/>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G1" sqref="G1:J1048576"/>
    </sheetView>
  </sheetViews>
  <sheetFormatPr defaultColWidth="9.125" defaultRowHeight="15.75"/>
  <cols>
    <col min="1" max="1" width="36.375" style="3" customWidth="1"/>
    <col min="2" max="2" width="15.625" style="12" customWidth="1"/>
    <col min="3" max="3" width="14.125" style="9" bestFit="1" customWidth="1"/>
    <col min="4" max="5" width="20.5" style="9" customWidth="1"/>
    <col min="6" max="6" width="20.5" style="3" customWidth="1"/>
    <col min="7" max="16384" width="9.125" style="4"/>
  </cols>
  <sheetData>
    <row r="1" spans="1:6">
      <c r="A1" s="70" t="s">
        <v>0</v>
      </c>
      <c r="B1" s="71"/>
      <c r="C1" s="8"/>
      <c r="D1" s="8"/>
      <c r="E1" s="8"/>
      <c r="F1" s="2"/>
    </row>
    <row r="2" spans="1:6">
      <c r="A2" s="70" t="s">
        <v>22</v>
      </c>
      <c r="B2" s="71"/>
      <c r="C2" s="8"/>
      <c r="D2" s="8"/>
      <c r="E2" s="8"/>
      <c r="F2" s="2"/>
    </row>
    <row r="3" spans="1:6">
      <c r="A3" s="72" t="s">
        <v>1</v>
      </c>
      <c r="B3" s="73"/>
      <c r="C3" s="8"/>
      <c r="D3" s="8"/>
      <c r="E3" s="8"/>
      <c r="F3" s="2"/>
    </row>
    <row r="4" spans="1:6">
      <c r="A4" s="1"/>
      <c r="B4" s="10"/>
      <c r="C4" s="8"/>
      <c r="D4" s="8"/>
      <c r="E4" s="8"/>
      <c r="F4" s="2"/>
    </row>
    <row r="5" spans="1:6">
      <c r="A5" s="13" t="s">
        <v>33</v>
      </c>
      <c r="B5" s="14" t="s">
        <v>21</v>
      </c>
      <c r="C5" s="15" t="s">
        <v>30</v>
      </c>
      <c r="D5" s="16" t="s">
        <v>31</v>
      </c>
      <c r="E5" s="17"/>
      <c r="F5" s="2"/>
    </row>
    <row r="6" spans="1:6">
      <c r="A6" s="1" t="s">
        <v>2</v>
      </c>
      <c r="B6" s="10">
        <v>10900</v>
      </c>
      <c r="C6" s="8" t="s">
        <v>23</v>
      </c>
      <c r="D6" s="8">
        <v>1</v>
      </c>
      <c r="E6" s="18" t="b">
        <f>A6='Trial Balance'!A6</f>
        <v>0</v>
      </c>
      <c r="F6" s="19" t="b">
        <f>C6='Trial Balance'!C6</f>
        <v>0</v>
      </c>
    </row>
    <row r="7" spans="1:6">
      <c r="A7" s="1" t="s">
        <v>3</v>
      </c>
      <c r="B7" s="10">
        <v>9400</v>
      </c>
      <c r="C7" s="8" t="s">
        <v>23</v>
      </c>
      <c r="D7" s="8">
        <v>2</v>
      </c>
      <c r="E7" s="18" t="b">
        <f>A7='Trial Balance'!A7</f>
        <v>1</v>
      </c>
      <c r="F7" s="19" t="b">
        <f>C7='Trial Balance'!C7</f>
        <v>0</v>
      </c>
    </row>
    <row r="8" spans="1:6">
      <c r="A8" s="1" t="s">
        <v>4</v>
      </c>
      <c r="B8" s="10">
        <v>500</v>
      </c>
      <c r="C8" s="8" t="s">
        <v>23</v>
      </c>
      <c r="D8" s="8">
        <v>3</v>
      </c>
      <c r="E8" s="8"/>
      <c r="F8" s="19" t="b">
        <f>C8='Trial Balance'!C8</f>
        <v>0</v>
      </c>
    </row>
    <row r="9" spans="1:6">
      <c r="A9" s="1" t="s">
        <v>5</v>
      </c>
      <c r="B9" s="10">
        <v>2500</v>
      </c>
      <c r="C9" s="8" t="s">
        <v>23</v>
      </c>
      <c r="D9" s="8">
        <v>4</v>
      </c>
      <c r="E9" s="8"/>
      <c r="F9" s="19" t="b">
        <f>C9='Trial Balance'!C9</f>
        <v>0</v>
      </c>
    </row>
    <row r="10" spans="1:6">
      <c r="A10" s="1" t="s">
        <v>6</v>
      </c>
      <c r="B10" s="10">
        <v>16000</v>
      </c>
      <c r="C10" s="8" t="s">
        <v>23</v>
      </c>
      <c r="D10" s="8">
        <v>5</v>
      </c>
      <c r="E10" s="8"/>
      <c r="F10" s="19" t="b">
        <f>C10='Trial Balance'!C10</f>
        <v>0</v>
      </c>
    </row>
    <row r="11" spans="1:6">
      <c r="A11" s="1" t="s">
        <v>7</v>
      </c>
      <c r="B11" s="10">
        <v>-4800</v>
      </c>
      <c r="C11" s="8" t="s">
        <v>23</v>
      </c>
      <c r="D11" s="8">
        <v>6</v>
      </c>
      <c r="E11" s="8"/>
      <c r="F11" s="19" t="b">
        <f>C11='Trial Balance'!C11</f>
        <v>0</v>
      </c>
    </row>
    <row r="12" spans="1:6">
      <c r="A12" s="1" t="s">
        <v>8</v>
      </c>
      <c r="B12" s="10">
        <v>-5800</v>
      </c>
      <c r="C12" s="8" t="s">
        <v>24</v>
      </c>
      <c r="D12" s="8">
        <v>7</v>
      </c>
      <c r="E12" s="18" t="b">
        <f>A12='Trial Balance'!A12</f>
        <v>0</v>
      </c>
      <c r="F12" s="19" t="b">
        <f>C12='Trial Balance'!C12</f>
        <v>0</v>
      </c>
    </row>
    <row r="13" spans="1:6">
      <c r="A13" s="1" t="s">
        <v>9</v>
      </c>
      <c r="B13" s="10">
        <v>-1100</v>
      </c>
      <c r="C13" s="8" t="s">
        <v>24</v>
      </c>
      <c r="D13" s="8">
        <v>8</v>
      </c>
      <c r="E13" s="8"/>
      <c r="F13" s="19" t="b">
        <f>C13='Trial Balance'!C13</f>
        <v>0</v>
      </c>
    </row>
    <row r="14" spans="1:6">
      <c r="A14" s="1" t="s">
        <v>10</v>
      </c>
      <c r="B14" s="10">
        <v>-800</v>
      </c>
      <c r="C14" s="8" t="s">
        <v>24</v>
      </c>
      <c r="D14" s="8">
        <v>9</v>
      </c>
      <c r="E14" s="8"/>
      <c r="F14" s="19" t="b">
        <f>C14='Trial Balance'!C14</f>
        <v>0</v>
      </c>
    </row>
    <row r="15" spans="1:6">
      <c r="A15" s="1" t="s">
        <v>11</v>
      </c>
      <c r="B15" s="10">
        <v>-10000</v>
      </c>
      <c r="C15" s="8" t="s">
        <v>25</v>
      </c>
      <c r="D15" s="8">
        <v>10</v>
      </c>
      <c r="E15" s="18" t="b">
        <f>A15='Trial Balance'!A15</f>
        <v>0</v>
      </c>
      <c r="F15" s="19" t="b">
        <f>C15='Trial Balance'!C15</f>
        <v>0</v>
      </c>
    </row>
    <row r="16" spans="1:6">
      <c r="A16" s="1" t="s">
        <v>12</v>
      </c>
      <c r="B16" s="10">
        <v>-5500</v>
      </c>
      <c r="C16" s="8" t="s">
        <v>25</v>
      </c>
      <c r="D16" s="8">
        <v>11</v>
      </c>
      <c r="E16" s="18" t="b">
        <f>A16='Trial Balance'!A16</f>
        <v>0</v>
      </c>
      <c r="F16" s="19" t="b">
        <f>C16='Trial Balance'!C16</f>
        <v>0</v>
      </c>
    </row>
    <row r="17" spans="1:6">
      <c r="A17" s="1" t="s">
        <v>13</v>
      </c>
      <c r="B17" s="10">
        <v>2800</v>
      </c>
      <c r="C17" s="8" t="s">
        <v>25</v>
      </c>
      <c r="D17" s="8">
        <v>12</v>
      </c>
      <c r="E17" s="8"/>
      <c r="F17" s="19" t="b">
        <f>C17='Trial Balance'!C17</f>
        <v>0</v>
      </c>
    </row>
    <row r="18" spans="1:6">
      <c r="A18" s="1" t="s">
        <v>14</v>
      </c>
      <c r="B18" s="10">
        <v>-34600</v>
      </c>
      <c r="C18" s="8" t="s">
        <v>25</v>
      </c>
      <c r="D18" s="8">
        <v>13</v>
      </c>
      <c r="E18" s="8"/>
      <c r="F18" s="19" t="b">
        <f>C18='Trial Balance'!C18</f>
        <v>0</v>
      </c>
    </row>
    <row r="19" spans="1:6">
      <c r="A19" s="1" t="s">
        <v>15</v>
      </c>
      <c r="B19" s="10">
        <v>-13100</v>
      </c>
      <c r="C19" s="8" t="s">
        <v>25</v>
      </c>
      <c r="D19" s="8">
        <v>14</v>
      </c>
      <c r="E19" s="8"/>
      <c r="F19" s="19" t="b">
        <f>C19='Trial Balance'!C19</f>
        <v>0</v>
      </c>
    </row>
    <row r="20" spans="1:6">
      <c r="A20" s="1" t="s">
        <v>16</v>
      </c>
      <c r="B20" s="10">
        <v>18100</v>
      </c>
      <c r="C20" s="8" t="s">
        <v>25</v>
      </c>
      <c r="D20" s="8">
        <v>15</v>
      </c>
      <c r="E20" s="8"/>
      <c r="F20" s="19" t="b">
        <f>C20='Trial Balance'!C20</f>
        <v>0</v>
      </c>
    </row>
    <row r="21" spans="1:6">
      <c r="A21" s="1" t="s">
        <v>17</v>
      </c>
      <c r="B21" s="10">
        <v>2000</v>
      </c>
      <c r="C21" s="8" t="s">
        <v>25</v>
      </c>
      <c r="D21" s="8">
        <v>16</v>
      </c>
      <c r="E21" s="8"/>
      <c r="F21" s="19" t="b">
        <f>C21='Trial Balance'!C21</f>
        <v>0</v>
      </c>
    </row>
    <row r="22" spans="1:6">
      <c r="A22" s="1" t="s">
        <v>18</v>
      </c>
      <c r="B22" s="10">
        <v>10800</v>
      </c>
      <c r="C22" s="8" t="s">
        <v>25</v>
      </c>
      <c r="D22" s="8">
        <v>17</v>
      </c>
      <c r="E22" s="8"/>
      <c r="F22" s="19" t="b">
        <f>C22='Trial Balance'!C22</f>
        <v>0</v>
      </c>
    </row>
    <row r="23" spans="1:6">
      <c r="A23" s="1" t="s">
        <v>19</v>
      </c>
      <c r="B23" s="10">
        <v>1500</v>
      </c>
      <c r="C23" s="8" t="s">
        <v>25</v>
      </c>
      <c r="D23" s="8">
        <v>18</v>
      </c>
      <c r="E23" s="8"/>
      <c r="F23" s="19" t="b">
        <f>C23='Trial Balance'!C23</f>
        <v>0</v>
      </c>
    </row>
    <row r="24" spans="1:6">
      <c r="A24" s="1" t="s">
        <v>20</v>
      </c>
      <c r="B24" s="10">
        <v>1200</v>
      </c>
      <c r="C24" s="8" t="s">
        <v>25</v>
      </c>
      <c r="D24" s="8">
        <v>19</v>
      </c>
      <c r="E24" s="8"/>
      <c r="F24" s="19" t="b">
        <f>C24='Trial Balance'!C24</f>
        <v>0</v>
      </c>
    </row>
    <row r="25" spans="1:6" ht="16.5" thickBot="1">
      <c r="A25" s="1"/>
      <c r="B25" s="11">
        <v>0</v>
      </c>
      <c r="C25" s="8"/>
      <c r="D25" s="8"/>
      <c r="E25" s="8"/>
      <c r="F25" s="2"/>
    </row>
    <row r="26" spans="1:6" ht="16.5" thickTop="1">
      <c r="A26" s="1"/>
      <c r="B26" s="10"/>
      <c r="C26" s="8"/>
      <c r="D26" s="8" t="s">
        <v>44</v>
      </c>
      <c r="E26" s="8" t="s">
        <v>39</v>
      </c>
      <c r="F26" s="8" t="s">
        <v>40</v>
      </c>
    </row>
    <row r="27" spans="1:6">
      <c r="A27" s="1"/>
      <c r="B27" s="10"/>
      <c r="C27" s="8"/>
      <c r="D27" s="8"/>
      <c r="E27" s="8">
        <f>COUNTIF(E6:F24,"TRUE")</f>
        <v>1</v>
      </c>
      <c r="F27" s="8">
        <f>COUNTIF(E6:F24,"FALSE")</f>
        <v>23</v>
      </c>
    </row>
    <row r="28" spans="1:6">
      <c r="A28" s="2"/>
      <c r="B28" s="10"/>
      <c r="C28" s="8"/>
      <c r="D28" s="8"/>
      <c r="E28" s="8">
        <v>1</v>
      </c>
      <c r="F28" s="8"/>
    </row>
    <row r="29" spans="1:6">
      <c r="A29" s="2"/>
      <c r="B29" s="10"/>
      <c r="C29" s="8"/>
      <c r="D29" s="60" t="s">
        <v>78</v>
      </c>
      <c r="E29" s="20">
        <f>E27*E28</f>
        <v>1</v>
      </c>
      <c r="F29" s="2"/>
    </row>
    <row r="30" spans="1:6">
      <c r="A30" s="2"/>
      <c r="B30" s="10"/>
      <c r="C30" s="8"/>
      <c r="D30" s="60" t="s">
        <v>77</v>
      </c>
      <c r="E30" s="20">
        <f>'FS Solutions'!D24</f>
        <v>0</v>
      </c>
      <c r="F30" s="2"/>
    </row>
    <row r="31" spans="1:6" ht="16.5" thickBot="1">
      <c r="A31" s="2"/>
      <c r="B31" s="10"/>
      <c r="C31" s="8"/>
      <c r="D31" s="61" t="s">
        <v>79</v>
      </c>
      <c r="E31" s="62">
        <f>SUM(E29:E30)</f>
        <v>1</v>
      </c>
      <c r="F31" s="2"/>
    </row>
    <row r="32" spans="1:6" ht="16.5" thickTop="1">
      <c r="A32" s="2"/>
      <c r="B32" s="10"/>
      <c r="C32" s="8"/>
      <c r="D32" s="8"/>
      <c r="E32" s="8"/>
      <c r="F32" s="2"/>
    </row>
    <row r="33" spans="1:6">
      <c r="A33" s="2"/>
      <c r="B33" s="10"/>
      <c r="C33" s="8"/>
      <c r="D33" s="8"/>
      <c r="E33" s="8"/>
      <c r="F33" s="2"/>
    </row>
    <row r="34" spans="1:6">
      <c r="A34" s="2"/>
      <c r="B34" s="10"/>
      <c r="C34" s="8"/>
      <c r="D34" s="8"/>
      <c r="E34" s="8"/>
      <c r="F34" s="2"/>
    </row>
    <row r="35" spans="1:6">
      <c r="A35" s="2"/>
      <c r="B35" s="10"/>
      <c r="C35" s="8"/>
      <c r="D35" s="8"/>
      <c r="E35" s="8"/>
      <c r="F35" s="2"/>
    </row>
    <row r="36" spans="1:6">
      <c r="A36" s="2"/>
      <c r="B36" s="10"/>
      <c r="C36" s="8"/>
      <c r="D36" s="8"/>
      <c r="E36" s="8"/>
      <c r="F36" s="2"/>
    </row>
    <row r="37" spans="1:6">
      <c r="A37" s="2"/>
      <c r="B37" s="10"/>
      <c r="C37" s="8"/>
      <c r="D37" s="8"/>
      <c r="E37" s="8"/>
      <c r="F37" s="2"/>
    </row>
    <row r="38" spans="1:6">
      <c r="A38" s="2"/>
      <c r="B38" s="10"/>
      <c r="C38" s="8"/>
      <c r="D38" s="8"/>
      <c r="E38" s="8"/>
      <c r="F38" s="2"/>
    </row>
    <row r="39" spans="1:6">
      <c r="A39" s="2"/>
      <c r="B39" s="10"/>
      <c r="C39" s="8"/>
      <c r="D39" s="8"/>
      <c r="E39" s="8"/>
      <c r="F39" s="2"/>
    </row>
    <row r="40" spans="1:6">
      <c r="A40" s="2"/>
      <c r="B40" s="10"/>
      <c r="C40" s="8"/>
      <c r="D40" s="8"/>
      <c r="E40" s="8"/>
      <c r="F40" s="2"/>
    </row>
    <row r="41" spans="1:6">
      <c r="A41" s="2"/>
      <c r="B41" s="10"/>
      <c r="C41" s="8"/>
      <c r="D41" s="8"/>
      <c r="E41" s="8"/>
      <c r="F41" s="2"/>
    </row>
    <row r="42" spans="1:6">
      <c r="A42" s="2"/>
      <c r="B42" s="10"/>
      <c r="C42" s="8"/>
      <c r="D42" s="8"/>
      <c r="E42" s="8"/>
      <c r="F42" s="2"/>
    </row>
    <row r="43" spans="1:6">
      <c r="A43" s="2"/>
      <c r="B43" s="10"/>
      <c r="C43" s="8"/>
      <c r="D43" s="8"/>
      <c r="E43" s="8"/>
      <c r="F43" s="2"/>
    </row>
    <row r="44" spans="1:6">
      <c r="A44" s="2"/>
      <c r="B44" s="10"/>
      <c r="C44" s="8"/>
      <c r="D44" s="8"/>
      <c r="E44" s="8"/>
      <c r="F44" s="2"/>
    </row>
  </sheetData>
  <sortState ref="A6:D24">
    <sortCondition ref="D6:D24"/>
  </sortState>
  <mergeCells count="3">
    <mergeCell ref="A1:B1"/>
    <mergeCell ref="A2:B2"/>
    <mergeCell ref="A3:B3"/>
  </mergeCells>
  <dataValidations count="1">
    <dataValidation type="list" allowBlank="1" showInputMessage="1" showErrorMessage="1" sqref="C6:C24">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7" zoomScale="75" zoomScaleNormal="75" workbookViewId="0">
      <selection activeCell="G32" sqref="G32"/>
    </sheetView>
  </sheetViews>
  <sheetFormatPr defaultRowHeight="15"/>
  <cols>
    <col min="1" max="1" width="9" style="21"/>
    <col min="2" max="2" width="27" style="21" customWidth="1"/>
    <col min="3" max="3" width="9" style="21"/>
    <col min="4" max="4" width="14" style="21" customWidth="1"/>
    <col min="5" max="7" width="9" style="21"/>
    <col min="8" max="8" width="11.375" style="21" customWidth="1"/>
    <col min="9" max="9" width="14" style="21" customWidth="1"/>
    <col min="10" max="10" width="3.5" style="21" customWidth="1"/>
    <col min="11" max="11" width="42.875" style="21" customWidth="1"/>
    <col min="12" max="12" width="23" style="21" customWidth="1"/>
    <col min="13" max="16384" width="9" style="21"/>
  </cols>
  <sheetData>
    <row r="1" spans="1:12" ht="16.5" thickBot="1">
      <c r="A1" s="74" t="s">
        <v>51</v>
      </c>
      <c r="B1" s="75"/>
      <c r="C1" s="76"/>
      <c r="E1" s="74" t="s">
        <v>12</v>
      </c>
      <c r="F1" s="75"/>
      <c r="G1" s="75"/>
      <c r="H1" s="76"/>
      <c r="J1" s="74" t="s">
        <v>56</v>
      </c>
      <c r="K1" s="75"/>
      <c r="L1" s="76"/>
    </row>
    <row r="2" spans="1:12" ht="15.75">
      <c r="A2" s="23" t="s">
        <v>46</v>
      </c>
      <c r="B2" s="22"/>
      <c r="C2" s="24"/>
      <c r="E2" s="23"/>
      <c r="F2" s="22"/>
      <c r="G2" s="22"/>
      <c r="H2" s="24"/>
      <c r="J2" s="77" t="s">
        <v>57</v>
      </c>
      <c r="K2" s="78"/>
      <c r="L2" s="24"/>
    </row>
    <row r="3" spans="1:12" ht="15.75">
      <c r="A3" s="23">
        <v>1</v>
      </c>
      <c r="B3" s="2" t="s">
        <v>14</v>
      </c>
      <c r="C3" s="54"/>
      <c r="D3" s="51"/>
      <c r="E3" s="30" t="s">
        <v>52</v>
      </c>
      <c r="F3" s="22"/>
      <c r="G3" s="22"/>
      <c r="H3" s="54"/>
      <c r="J3" s="30" t="s">
        <v>58</v>
      </c>
      <c r="K3" s="2"/>
      <c r="L3" s="24"/>
    </row>
    <row r="4" spans="1:12" ht="15.75">
      <c r="A4" s="23">
        <v>2</v>
      </c>
      <c r="B4" s="2" t="s">
        <v>15</v>
      </c>
      <c r="C4" s="54"/>
      <c r="D4" s="51"/>
      <c r="E4" s="30" t="s">
        <v>53</v>
      </c>
      <c r="F4" s="22"/>
      <c r="G4" s="22"/>
      <c r="H4" s="54"/>
      <c r="J4" s="30"/>
      <c r="K4" s="2" t="s">
        <v>2</v>
      </c>
      <c r="L4" s="54"/>
    </row>
    <row r="5" spans="1:12" ht="16.5" thickBot="1">
      <c r="A5" s="23"/>
      <c r="B5" s="35" t="s">
        <v>48</v>
      </c>
      <c r="C5" s="52"/>
      <c r="D5" s="51"/>
      <c r="E5" s="30" t="s">
        <v>54</v>
      </c>
      <c r="F5" s="22"/>
      <c r="G5" s="22"/>
      <c r="H5" s="54"/>
      <c r="J5" s="30"/>
      <c r="K5" s="2" t="s">
        <v>3</v>
      </c>
      <c r="L5" s="54"/>
    </row>
    <row r="6" spans="1:12" ht="17.25" thickTop="1" thickBot="1">
      <c r="A6" s="23" t="s">
        <v>47</v>
      </c>
      <c r="B6" s="22"/>
      <c r="C6" s="24"/>
      <c r="E6" s="31" t="s">
        <v>55</v>
      </c>
      <c r="F6" s="22"/>
      <c r="G6" s="22"/>
      <c r="H6" s="52"/>
      <c r="J6" s="30"/>
      <c r="K6" s="2" t="s">
        <v>4</v>
      </c>
      <c r="L6" s="54"/>
    </row>
    <row r="7" spans="1:12" ht="16.5" thickTop="1">
      <c r="A7" s="23">
        <v>1</v>
      </c>
      <c r="B7" s="2" t="s">
        <v>16</v>
      </c>
      <c r="C7" s="54"/>
      <c r="E7" s="23"/>
      <c r="F7" s="22"/>
      <c r="G7" s="22"/>
      <c r="H7" s="24"/>
      <c r="J7" s="30"/>
      <c r="K7" s="2" t="s">
        <v>5</v>
      </c>
      <c r="L7" s="54"/>
    </row>
    <row r="8" spans="1:12" ht="16.5" thickBot="1">
      <c r="A8" s="23">
        <v>2</v>
      </c>
      <c r="B8" s="2" t="s">
        <v>17</v>
      </c>
      <c r="C8" s="54"/>
      <c r="E8" s="27"/>
      <c r="F8" s="28"/>
      <c r="G8" s="28"/>
      <c r="H8" s="29"/>
      <c r="J8" s="31" t="s">
        <v>60</v>
      </c>
      <c r="K8" s="32"/>
      <c r="L8" s="56"/>
    </row>
    <row r="9" spans="1:12" ht="15.75">
      <c r="A9" s="23">
        <v>3</v>
      </c>
      <c r="B9" s="2" t="s">
        <v>18</v>
      </c>
      <c r="C9" s="54"/>
      <c r="J9" s="30"/>
      <c r="K9" s="2"/>
      <c r="L9" s="24"/>
    </row>
    <row r="10" spans="1:12" ht="15.75">
      <c r="A10" s="23">
        <v>4</v>
      </c>
      <c r="B10" s="2" t="s">
        <v>19</v>
      </c>
      <c r="C10" s="54"/>
      <c r="J10" s="30" t="s">
        <v>61</v>
      </c>
      <c r="K10" s="2"/>
      <c r="L10" s="57"/>
    </row>
    <row r="11" spans="1:12" ht="15.75">
      <c r="A11" s="23">
        <v>5</v>
      </c>
      <c r="B11" s="2" t="s">
        <v>20</v>
      </c>
      <c r="C11" s="54"/>
      <c r="J11" s="30"/>
      <c r="K11" s="2"/>
      <c r="L11" s="24"/>
    </row>
    <row r="12" spans="1:12" ht="16.5" thickBot="1">
      <c r="A12" s="23"/>
      <c r="B12" s="35" t="s">
        <v>49</v>
      </c>
      <c r="C12" s="52"/>
      <c r="J12" s="31" t="s">
        <v>59</v>
      </c>
      <c r="K12" s="35"/>
      <c r="L12" s="58"/>
    </row>
    <row r="13" spans="1:12" ht="15.75" thickTop="1">
      <c r="A13" s="23"/>
      <c r="B13" s="22"/>
      <c r="C13" s="24"/>
      <c r="J13" s="23"/>
      <c r="K13" s="22"/>
      <c r="L13" s="24"/>
    </row>
    <row r="14" spans="1:12" ht="16.5" thickBot="1">
      <c r="A14" s="23"/>
      <c r="B14" s="35" t="s">
        <v>50</v>
      </c>
      <c r="C14" s="52"/>
      <c r="J14" s="30" t="s">
        <v>62</v>
      </c>
      <c r="K14" s="2"/>
      <c r="L14" s="24"/>
    </row>
    <row r="15" spans="1:12" ht="16.5" thickTop="1">
      <c r="A15" s="23"/>
      <c r="B15" s="22"/>
      <c r="C15" s="24"/>
      <c r="J15" s="23"/>
      <c r="K15" s="2" t="s">
        <v>8</v>
      </c>
      <c r="L15" s="54"/>
    </row>
    <row r="16" spans="1:12" ht="16.5" thickBot="1">
      <c r="A16" s="27"/>
      <c r="B16" s="28"/>
      <c r="C16" s="29"/>
      <c r="J16" s="23"/>
      <c r="K16" s="2" t="s">
        <v>9</v>
      </c>
      <c r="L16" s="54"/>
    </row>
    <row r="17" spans="3:12" ht="15.75">
      <c r="J17" s="23"/>
      <c r="K17" s="2" t="s">
        <v>10</v>
      </c>
      <c r="L17" s="54"/>
    </row>
    <row r="18" spans="3:12" ht="15.75">
      <c r="J18" s="31" t="s">
        <v>63</v>
      </c>
      <c r="K18" s="32"/>
      <c r="L18" s="56"/>
    </row>
    <row r="19" spans="3:12">
      <c r="C19" s="53"/>
      <c r="D19" s="21" t="s">
        <v>74</v>
      </c>
      <c r="J19" s="23"/>
      <c r="K19" s="22"/>
      <c r="L19" s="24"/>
    </row>
    <row r="20" spans="3:12" ht="15.75">
      <c r="C20" s="55"/>
      <c r="D20" s="21" t="s">
        <v>75</v>
      </c>
      <c r="J20" s="37" t="s">
        <v>65</v>
      </c>
      <c r="K20" s="22"/>
      <c r="L20" s="59"/>
    </row>
    <row r="21" spans="3:12">
      <c r="J21" s="23"/>
      <c r="K21" s="22"/>
      <c r="L21" s="24"/>
    </row>
    <row r="22" spans="3:12" ht="15.75">
      <c r="J22" s="37" t="s">
        <v>64</v>
      </c>
      <c r="K22" s="22"/>
      <c r="L22" s="24"/>
    </row>
    <row r="23" spans="3:12" ht="15.75">
      <c r="C23" s="21" t="s">
        <v>80</v>
      </c>
      <c r="J23" s="23"/>
      <c r="K23" s="2" t="s">
        <v>11</v>
      </c>
      <c r="L23" s="54"/>
    </row>
    <row r="24" spans="3:12" ht="15.75">
      <c r="C24" s="21" t="s">
        <v>76</v>
      </c>
      <c r="J24" s="23"/>
      <c r="K24" s="2" t="s">
        <v>12</v>
      </c>
      <c r="L24" s="54"/>
    </row>
    <row r="25" spans="3:12" ht="15.75">
      <c r="J25" s="31" t="s">
        <v>66</v>
      </c>
      <c r="K25" s="32"/>
      <c r="L25" s="59"/>
    </row>
    <row r="26" spans="3:12" ht="15.75">
      <c r="J26" s="31"/>
      <c r="K26" s="32"/>
      <c r="L26" s="38"/>
    </row>
    <row r="27" spans="3:12" ht="16.5" thickBot="1">
      <c r="J27" s="31" t="s">
        <v>67</v>
      </c>
      <c r="K27" s="22"/>
      <c r="L27" s="58"/>
    </row>
    <row r="28" spans="3:12" ht="15.75" thickTop="1">
      <c r="J28" s="23"/>
      <c r="K28" s="22"/>
      <c r="L28" s="24"/>
    </row>
    <row r="29" spans="3:12" ht="15.75" thickBot="1">
      <c r="J29" s="27"/>
      <c r="K29" s="28"/>
      <c r="L29" s="29"/>
    </row>
  </sheetData>
  <mergeCells count="4">
    <mergeCell ref="A1:C1"/>
    <mergeCell ref="E1:H1"/>
    <mergeCell ref="J1:L1"/>
    <mergeCell ref="J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B13" workbookViewId="0">
      <selection activeCell="G15" sqref="G15"/>
    </sheetView>
  </sheetViews>
  <sheetFormatPr defaultRowHeight="15"/>
  <cols>
    <col min="1" max="1" width="9" style="21"/>
    <col min="2" max="2" width="27" style="21" customWidth="1"/>
    <col min="3" max="3" width="9" style="21"/>
    <col min="4" max="4" width="13" style="21" customWidth="1"/>
    <col min="5" max="9" width="9" style="21"/>
    <col min="10" max="10" width="3.5" style="21" customWidth="1"/>
    <col min="11" max="11" width="37" style="21" customWidth="1"/>
    <col min="12" max="12" width="16.375" style="21" customWidth="1"/>
    <col min="13" max="16384" width="9" style="21"/>
  </cols>
  <sheetData>
    <row r="1" spans="1:13" ht="16.5" thickBot="1">
      <c r="A1" s="74" t="s">
        <v>51</v>
      </c>
      <c r="B1" s="75"/>
      <c r="C1" s="76"/>
      <c r="E1" s="74" t="s">
        <v>12</v>
      </c>
      <c r="F1" s="75"/>
      <c r="G1" s="75"/>
      <c r="H1" s="76"/>
      <c r="J1" s="74" t="s">
        <v>56</v>
      </c>
      <c r="K1" s="75"/>
      <c r="L1" s="76"/>
    </row>
    <row r="2" spans="1:13" ht="15.75">
      <c r="A2" s="23" t="s">
        <v>46</v>
      </c>
      <c r="B2" s="22"/>
      <c r="C2" s="24"/>
      <c r="E2" s="23"/>
      <c r="F2" s="22"/>
      <c r="G2" s="22"/>
      <c r="H2" s="24"/>
      <c r="J2" s="77" t="s">
        <v>57</v>
      </c>
      <c r="K2" s="78"/>
      <c r="L2" s="24"/>
    </row>
    <row r="3" spans="1:13" ht="15.75">
      <c r="A3" s="23">
        <v>1</v>
      </c>
      <c r="B3" s="2" t="s">
        <v>14</v>
      </c>
      <c r="C3" s="25">
        <v>34600</v>
      </c>
      <c r="E3" s="30" t="s">
        <v>52</v>
      </c>
      <c r="F3" s="22"/>
      <c r="G3" s="22"/>
      <c r="H3" s="25">
        <f>-'TB solution'!B16</f>
        <v>5500</v>
      </c>
      <c r="I3" s="41" t="b">
        <f>H3='Financial Statements'!H3</f>
        <v>0</v>
      </c>
      <c r="J3" s="30" t="s">
        <v>58</v>
      </c>
      <c r="K3" s="2"/>
      <c r="L3" s="24"/>
    </row>
    <row r="4" spans="1:13" ht="15.75">
      <c r="A4" s="23">
        <v>2</v>
      </c>
      <c r="B4" s="2" t="s">
        <v>15</v>
      </c>
      <c r="C4" s="25">
        <v>13100</v>
      </c>
      <c r="E4" s="30" t="s">
        <v>53</v>
      </c>
      <c r="F4" s="22"/>
      <c r="G4" s="22"/>
      <c r="H4" s="25">
        <f>C14</f>
        <v>14100</v>
      </c>
      <c r="I4" s="41" t="b">
        <f>H4='Financial Statements'!H4</f>
        <v>0</v>
      </c>
      <c r="J4" s="30"/>
      <c r="K4" s="2" t="s">
        <v>2</v>
      </c>
      <c r="L4" s="25">
        <f>VLOOKUP(K4,'TB solution'!A:B,2,FALSE)</f>
        <v>10900</v>
      </c>
    </row>
    <row r="5" spans="1:13" ht="16.5" thickBot="1">
      <c r="A5" s="23"/>
      <c r="B5" s="35" t="s">
        <v>48</v>
      </c>
      <c r="C5" s="26">
        <f>SUM(C3:C4)</f>
        <v>47700</v>
      </c>
      <c r="D5" s="40" t="b">
        <f>C5='Financial Statements'!C5</f>
        <v>0</v>
      </c>
      <c r="E5" s="30" t="s">
        <v>54</v>
      </c>
      <c r="F5" s="22"/>
      <c r="G5" s="22"/>
      <c r="H5" s="25">
        <f>-'TB solution'!B17</f>
        <v>-2800</v>
      </c>
      <c r="I5" s="41" t="b">
        <f>H5='Financial Statements'!H5</f>
        <v>0</v>
      </c>
      <c r="J5" s="30"/>
      <c r="K5" s="2" t="s">
        <v>3</v>
      </c>
      <c r="L5" s="25">
        <f>VLOOKUP(K5,'TB solution'!A:B,2,FALSE)</f>
        <v>9400</v>
      </c>
    </row>
    <row r="6" spans="1:13" ht="17.25" thickTop="1" thickBot="1">
      <c r="A6" s="23" t="s">
        <v>47</v>
      </c>
      <c r="B6" s="22"/>
      <c r="C6" s="24"/>
      <c r="E6" s="30" t="s">
        <v>55</v>
      </c>
      <c r="F6" s="22"/>
      <c r="G6" s="22"/>
      <c r="H6" s="36">
        <f>SUM(H3:H5)</f>
        <v>16800</v>
      </c>
      <c r="I6" s="41" t="b">
        <f>H6='Financial Statements'!H6</f>
        <v>0</v>
      </c>
      <c r="J6" s="30"/>
      <c r="K6" s="2" t="s">
        <v>4</v>
      </c>
      <c r="L6" s="25">
        <f>VLOOKUP(K6,'TB solution'!A:B,2,FALSE)</f>
        <v>500</v>
      </c>
    </row>
    <row r="7" spans="1:13" ht="16.5" thickTop="1">
      <c r="A7" s="23">
        <v>1</v>
      </c>
      <c r="B7" s="2" t="s">
        <v>16</v>
      </c>
      <c r="C7" s="25">
        <v>18100</v>
      </c>
      <c r="E7" s="23"/>
      <c r="F7" s="22"/>
      <c r="G7" s="22"/>
      <c r="H7" s="24"/>
      <c r="J7" s="30"/>
      <c r="K7" s="2" t="s">
        <v>5</v>
      </c>
      <c r="L7" s="25">
        <f>VLOOKUP(K7,'TB solution'!A:B,2,FALSE)</f>
        <v>2500</v>
      </c>
    </row>
    <row r="8" spans="1:13" ht="16.5" thickBot="1">
      <c r="A8" s="23">
        <v>2</v>
      </c>
      <c r="B8" s="2" t="s">
        <v>17</v>
      </c>
      <c r="C8" s="25">
        <v>2000</v>
      </c>
      <c r="E8" s="27"/>
      <c r="F8" s="28"/>
      <c r="G8" s="28"/>
      <c r="H8" s="29"/>
      <c r="J8" s="31" t="s">
        <v>60</v>
      </c>
      <c r="K8" s="32"/>
      <c r="L8" s="33">
        <f>SUM(L4:L7)</f>
        <v>23300</v>
      </c>
      <c r="M8" s="41" t="b">
        <f>L8='Financial Statements'!L8</f>
        <v>0</v>
      </c>
    </row>
    <row r="9" spans="1:13" ht="15.75">
      <c r="A9" s="23">
        <v>3</v>
      </c>
      <c r="B9" s="2" t="s">
        <v>18</v>
      </c>
      <c r="C9" s="25">
        <v>10800</v>
      </c>
      <c r="J9" s="30"/>
      <c r="K9" s="2"/>
      <c r="L9" s="24"/>
    </row>
    <row r="10" spans="1:13" ht="15.75">
      <c r="A10" s="23">
        <v>4</v>
      </c>
      <c r="B10" s="2" t="s">
        <v>19</v>
      </c>
      <c r="C10" s="25">
        <v>1500</v>
      </c>
      <c r="J10" s="30" t="s">
        <v>61</v>
      </c>
      <c r="K10" s="2"/>
      <c r="L10" s="34">
        <f>SUM('TB solution'!B10:B11)</f>
        <v>11200</v>
      </c>
      <c r="M10" s="41" t="b">
        <f>L10='Financial Statements'!L10</f>
        <v>0</v>
      </c>
    </row>
    <row r="11" spans="1:13" ht="15.75">
      <c r="A11" s="23">
        <v>5</v>
      </c>
      <c r="B11" s="2" t="s">
        <v>20</v>
      </c>
      <c r="C11" s="25">
        <v>1200</v>
      </c>
      <c r="J11" s="30"/>
      <c r="K11" s="2"/>
      <c r="L11" s="24"/>
    </row>
    <row r="12" spans="1:13" ht="16.5" thickBot="1">
      <c r="A12" s="23"/>
      <c r="B12" s="35" t="s">
        <v>49</v>
      </c>
      <c r="C12" s="26">
        <f>SUM(C7:C11)</f>
        <v>33600</v>
      </c>
      <c r="D12" s="40" t="b">
        <f>C12='Financial Statements'!C12</f>
        <v>0</v>
      </c>
      <c r="J12" s="31" t="s">
        <v>59</v>
      </c>
      <c r="K12" s="35"/>
      <c r="L12" s="36">
        <f>L8+L10</f>
        <v>34500</v>
      </c>
      <c r="M12" s="41" t="b">
        <f>L12='Financial Statements'!L12</f>
        <v>0</v>
      </c>
    </row>
    <row r="13" spans="1:13" ht="16.5" thickTop="1">
      <c r="A13" s="23"/>
      <c r="B13" s="2"/>
      <c r="C13" s="24"/>
      <c r="J13" s="23"/>
      <c r="K13" s="22"/>
      <c r="L13" s="24"/>
    </row>
    <row r="14" spans="1:13" ht="16.5" thickBot="1">
      <c r="A14" s="23"/>
      <c r="B14" s="35" t="s">
        <v>50</v>
      </c>
      <c r="C14" s="36">
        <f>C5-C12</f>
        <v>14100</v>
      </c>
      <c r="D14" s="40" t="b">
        <f>C14='Financial Statements'!C14</f>
        <v>0</v>
      </c>
      <c r="J14" s="30" t="s">
        <v>62</v>
      </c>
      <c r="K14" s="2"/>
      <c r="L14" s="24"/>
    </row>
    <row r="15" spans="1:13" ht="16.5" thickTop="1">
      <c r="A15" s="23"/>
      <c r="B15" s="2"/>
      <c r="C15" s="24"/>
      <c r="J15" s="23"/>
      <c r="K15" s="2" t="s">
        <v>8</v>
      </c>
      <c r="L15" s="25">
        <f>-'TB solution'!B12</f>
        <v>5800</v>
      </c>
    </row>
    <row r="16" spans="1:13" ht="16.5" thickBot="1">
      <c r="A16" s="27"/>
      <c r="B16" s="28"/>
      <c r="C16" s="29"/>
      <c r="J16" s="23"/>
      <c r="K16" s="2" t="s">
        <v>9</v>
      </c>
      <c r="L16" s="25">
        <f>-'TB solution'!B13</f>
        <v>1100</v>
      </c>
    </row>
    <row r="17" spans="2:13" ht="15.75">
      <c r="J17" s="23"/>
      <c r="K17" s="2" t="s">
        <v>10</v>
      </c>
      <c r="L17" s="25">
        <f>-'TB solution'!B14</f>
        <v>800</v>
      </c>
    </row>
    <row r="18" spans="2:13" ht="15.75">
      <c r="D18" s="21" t="s">
        <v>68</v>
      </c>
      <c r="E18" s="21" t="s">
        <v>69</v>
      </c>
      <c r="J18" s="31" t="s">
        <v>63</v>
      </c>
      <c r="K18" s="32"/>
      <c r="L18" s="33">
        <f>SUM(L15:L17)</f>
        <v>7700</v>
      </c>
      <c r="M18" s="41" t="b">
        <f>L18='Financial Statements'!L18</f>
        <v>0</v>
      </c>
    </row>
    <row r="19" spans="2:13" ht="15.75">
      <c r="D19" s="8">
        <f>COUNTIF(D5:D14,"TRUE")</f>
        <v>0</v>
      </c>
      <c r="E19" s="8">
        <f>COUNTIF(D5:D14,"FALSE")</f>
        <v>3</v>
      </c>
      <c r="J19" s="23"/>
      <c r="K19" s="22"/>
      <c r="L19" s="24"/>
    </row>
    <row r="20" spans="2:13" ht="15.75">
      <c r="D20" s="8">
        <f>COUNTIF(I3:I6,"TRUE")</f>
        <v>0</v>
      </c>
      <c r="E20" s="8">
        <f>COUNTIF(I3:I6,"FALSE")</f>
        <v>4</v>
      </c>
      <c r="J20" s="37" t="s">
        <v>65</v>
      </c>
      <c r="K20" s="22"/>
      <c r="L20" s="39">
        <f>L18</f>
        <v>7700</v>
      </c>
      <c r="M20" s="41" t="b">
        <f>L20='Financial Statements'!L20</f>
        <v>0</v>
      </c>
    </row>
    <row r="21" spans="2:13" ht="15.75">
      <c r="B21" s="41">
        <f>16*2.5</f>
        <v>40</v>
      </c>
      <c r="D21" s="8">
        <f>COUNTIF(M8:M27,"TRUE")</f>
        <v>0</v>
      </c>
      <c r="E21" s="8">
        <f>COUNTIF(M8:M27,"FALSE")</f>
        <v>9</v>
      </c>
      <c r="J21" s="23"/>
      <c r="K21" s="22"/>
      <c r="L21" s="24"/>
    </row>
    <row r="22" spans="2:13" ht="16.5" thickBot="1">
      <c r="C22" s="42" t="s">
        <v>70</v>
      </c>
      <c r="D22" s="43">
        <f>SUM(D19:D21)</f>
        <v>0</v>
      </c>
      <c r="E22" s="43">
        <f>SUM(E19:E21)</f>
        <v>16</v>
      </c>
      <c r="J22" s="37" t="s">
        <v>64</v>
      </c>
      <c r="K22" s="22"/>
      <c r="L22" s="24"/>
    </row>
    <row r="23" spans="2:13" ht="16.5" thickTop="1">
      <c r="D23" s="8">
        <v>1</v>
      </c>
      <c r="E23" s="8">
        <v>1</v>
      </c>
      <c r="J23" s="23"/>
      <c r="K23" s="2" t="s">
        <v>11</v>
      </c>
      <c r="L23" s="25">
        <f>-'TB solution'!B15</f>
        <v>10000</v>
      </c>
      <c r="M23" s="41" t="b">
        <f>L23='Financial Statements'!L23</f>
        <v>0</v>
      </c>
    </row>
    <row r="24" spans="2:13" ht="15.75">
      <c r="C24" s="21" t="s">
        <v>45</v>
      </c>
      <c r="D24" s="18">
        <f>D22*D23</f>
        <v>0</v>
      </c>
      <c r="E24" s="8">
        <f>E22*E23</f>
        <v>16</v>
      </c>
      <c r="J24" s="23"/>
      <c r="K24" s="2" t="s">
        <v>12</v>
      </c>
      <c r="L24" s="25">
        <f>H6</f>
        <v>16800</v>
      </c>
      <c r="M24" s="41" t="b">
        <f>L24='Financial Statements'!L24</f>
        <v>0</v>
      </c>
    </row>
    <row r="25" spans="2:13" ht="15.75">
      <c r="J25" s="31" t="s">
        <v>66</v>
      </c>
      <c r="K25" s="32"/>
      <c r="L25" s="39">
        <f>SUM(L23:L24)</f>
        <v>26800</v>
      </c>
      <c r="M25" s="41" t="b">
        <f>L25='Financial Statements'!L25</f>
        <v>0</v>
      </c>
    </row>
    <row r="26" spans="2:13" ht="15.75">
      <c r="J26" s="31"/>
      <c r="K26" s="32"/>
      <c r="L26" s="38"/>
    </row>
    <row r="27" spans="2:13" ht="16.5" thickBot="1">
      <c r="J27" s="31" t="s">
        <v>67</v>
      </c>
      <c r="K27" s="22"/>
      <c r="L27" s="36">
        <f>L25+L20</f>
        <v>34500</v>
      </c>
      <c r="M27" s="41" t="b">
        <f>L27='Financial Statements'!L27</f>
        <v>0</v>
      </c>
    </row>
    <row r="28" spans="2:13" ht="15.75" thickTop="1">
      <c r="J28" s="23"/>
      <c r="K28" s="22"/>
      <c r="L28" s="24"/>
    </row>
    <row r="29" spans="2:13" ht="15.75" thickBot="1">
      <c r="J29" s="27"/>
      <c r="K29" s="28"/>
      <c r="L29" s="29"/>
    </row>
  </sheetData>
  <mergeCells count="4">
    <mergeCell ref="A1:C1"/>
    <mergeCell ref="E1:H1"/>
    <mergeCell ref="J2:K2"/>
    <mergeCell ref="J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5</vt:i4>
      </vt:variant>
    </vt:vector>
  </HeadingPairs>
  <TitlesOfParts>
    <vt:vector size="5" baseType="lpstr">
      <vt:lpstr>Instructions</vt:lpstr>
      <vt:lpstr>Trial Balance</vt:lpstr>
      <vt:lpstr>TB solution</vt:lpstr>
      <vt:lpstr>Financial Statements</vt:lpstr>
      <vt:lpstr>FS Solutions</vt:lpstr>
    </vt:vector>
  </TitlesOfParts>
  <Company/>
  <LinksUpToDate>false</LinksUpToDate>
  <SharedDoc>false</SharedDoc>
  <HyperlinksChanged>false</HyperlinksChanged>
  <AppVersion>16.0300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