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15" yWindow="120" windowWidth="12390" windowHeight="11760"/>
  </bookViews>
  <sheets>
    <sheet name="Portfolios_2011" sheetId="1" r:id="rId1"/>
  </sheets>
  <calcPr calcId="145621"/>
</workbook>
</file>

<file path=xl/calcChain.xml><?xml version="1.0" encoding="utf-8"?>
<calcChain xmlns="http://schemas.openxmlformats.org/spreadsheetml/2006/main">
  <c r="F69" i="1" l="1"/>
  <c r="F70" i="1"/>
  <c r="F71" i="1"/>
  <c r="F67" i="1"/>
  <c r="F59" i="1"/>
  <c r="F60" i="1"/>
  <c r="F61" i="1"/>
  <c r="F62" i="1"/>
  <c r="F49" i="1"/>
  <c r="F50" i="1"/>
  <c r="F51" i="1"/>
  <c r="F52" i="1"/>
  <c r="F53" i="1"/>
  <c r="F48" i="1"/>
  <c r="F37" i="1"/>
  <c r="F38" i="1"/>
  <c r="F39" i="1"/>
  <c r="F40" i="1"/>
  <c r="F41" i="1"/>
  <c r="F42" i="1"/>
  <c r="F43" i="1"/>
  <c r="F36" i="1"/>
  <c r="F28" i="1"/>
  <c r="F29" i="1"/>
  <c r="F30" i="1"/>
  <c r="F31" i="1"/>
  <c r="F27" i="1"/>
  <c r="F17" i="1"/>
  <c r="F18" i="1"/>
  <c r="F19" i="1"/>
  <c r="F20" i="1"/>
  <c r="F21" i="1"/>
  <c r="F22" i="1"/>
  <c r="F16" i="1"/>
  <c r="F7" i="1"/>
  <c r="F8" i="1"/>
  <c r="F9" i="1"/>
  <c r="F10" i="1"/>
  <c r="F11" i="1"/>
  <c r="F6" i="1"/>
  <c r="K70" i="1"/>
  <c r="K69" i="1"/>
  <c r="K67" i="1"/>
  <c r="K62" i="1"/>
  <c r="K61" i="1"/>
  <c r="K60" i="1"/>
  <c r="K59" i="1"/>
  <c r="K53" i="1"/>
  <c r="K52" i="1"/>
  <c r="K51" i="1"/>
  <c r="K50" i="1"/>
  <c r="K49" i="1"/>
  <c r="K48" i="1"/>
  <c r="K43" i="1"/>
  <c r="K42" i="1"/>
  <c r="K41" i="1"/>
  <c r="K40" i="1"/>
  <c r="K39" i="1"/>
  <c r="K38" i="1"/>
  <c r="K37" i="1"/>
  <c r="K36" i="1"/>
  <c r="K31" i="1"/>
  <c r="K30" i="1"/>
  <c r="K29" i="1"/>
  <c r="K28" i="1"/>
  <c r="K27" i="1"/>
  <c r="K21" i="1"/>
  <c r="K22" i="1"/>
  <c r="K20" i="1"/>
  <c r="K19" i="1"/>
  <c r="K18" i="1"/>
  <c r="K17" i="1"/>
  <c r="K16" i="1"/>
  <c r="K8" i="1"/>
  <c r="K9" i="1"/>
  <c r="K10" i="1"/>
  <c r="K11" i="1"/>
  <c r="K7" i="1"/>
  <c r="K6" i="1"/>
  <c r="I6" i="1" l="1"/>
  <c r="I7" i="1"/>
  <c r="I8" i="1"/>
  <c r="I9" i="1"/>
  <c r="I10" i="1"/>
  <c r="I11" i="1"/>
  <c r="C13" i="1"/>
  <c r="M13" i="1"/>
  <c r="I16" i="1"/>
  <c r="I17" i="1"/>
  <c r="I18" i="1"/>
  <c r="I19" i="1"/>
  <c r="I20" i="1"/>
  <c r="I21" i="1"/>
  <c r="I22" i="1"/>
  <c r="C24" i="1"/>
  <c r="M24" i="1"/>
  <c r="I27" i="1"/>
  <c r="I28" i="1"/>
  <c r="I29" i="1"/>
  <c r="I30" i="1"/>
  <c r="I31" i="1"/>
  <c r="C33" i="1"/>
  <c r="M33" i="1"/>
  <c r="I36" i="1"/>
  <c r="I37" i="1"/>
  <c r="I38" i="1"/>
  <c r="I39" i="1"/>
  <c r="I40" i="1"/>
  <c r="I41" i="1"/>
  <c r="I42" i="1"/>
  <c r="I43" i="1"/>
  <c r="C45" i="1"/>
  <c r="M45" i="1"/>
  <c r="I48" i="1"/>
  <c r="I49" i="1"/>
  <c r="I50" i="1"/>
  <c r="I51" i="1"/>
  <c r="I52" i="1"/>
  <c r="I53" i="1"/>
  <c r="C55" i="1"/>
  <c r="M55" i="1"/>
  <c r="I58" i="1"/>
  <c r="I59" i="1"/>
  <c r="I60" i="1"/>
  <c r="I61" i="1"/>
  <c r="I62" i="1"/>
  <c r="C64" i="1"/>
  <c r="M64" i="1"/>
  <c r="I67" i="1"/>
  <c r="I68" i="1"/>
  <c r="I69" i="1"/>
  <c r="I70" i="1"/>
  <c r="I71" i="1"/>
  <c r="C73" i="1"/>
  <c r="M73" i="1"/>
</calcChain>
</file>

<file path=xl/sharedStrings.xml><?xml version="1.0" encoding="utf-8"?>
<sst xmlns="http://schemas.openxmlformats.org/spreadsheetml/2006/main" count="76" uniqueCount="68">
  <si>
    <t>Fuel Cost</t>
  </si>
  <si>
    <t>Var O&amp;M</t>
  </si>
  <si>
    <t>Total Var Cost</t>
  </si>
  <si>
    <t>O&amp;M/Day ($)</t>
  </si>
  <si>
    <t>UNIT NAME</t>
  </si>
  <si>
    <t>MW</t>
  </si>
  <si>
    <t>$/MWH</t>
  </si>
  <si>
    <t>ALAMITOS 7</t>
  </si>
  <si>
    <t>Totals</t>
  </si>
  <si>
    <t>EL SEGUNDO 1&amp;2</t>
  </si>
  <si>
    <t>EL SEGUNDO 3&amp;4</t>
  </si>
  <si>
    <t>LONG BEACH</t>
  </si>
  <si>
    <t>OAKLAND</t>
  </si>
  <si>
    <t>COOLWATER</t>
  </si>
  <si>
    <t>ELLWOOD</t>
  </si>
  <si>
    <t>POTRERO HILL</t>
  </si>
  <si>
    <t>NORTH ISLAND</t>
  </si>
  <si>
    <t>ENCINA</t>
  </si>
  <si>
    <t>KEARNY</t>
  </si>
  <si>
    <t>SOUTH BAY</t>
  </si>
  <si>
    <t>BIG CREEK</t>
  </si>
  <si>
    <t>HIGHGROVE</t>
  </si>
  <si>
    <t>SAN BERNADINO</t>
  </si>
  <si>
    <t>HUMBOLDT</t>
  </si>
  <si>
    <t>HELMS</t>
  </si>
  <si>
    <t>MOHAVE 1</t>
  </si>
  <si>
    <t>MOHAVE 2</t>
  </si>
  <si>
    <t>MORRO BAY 1&amp;2</t>
  </si>
  <si>
    <t>MORRO BAY 3&amp;4</t>
  </si>
  <si>
    <t>MOSS LANDING 6</t>
  </si>
  <si>
    <t>MOSS LANDING 7</t>
  </si>
  <si>
    <t>PITTSBURGH 1-4</t>
  </si>
  <si>
    <t>PITTSBURGH 5&amp;6</t>
  </si>
  <si>
    <t>PITTSBURGH 7</t>
  </si>
  <si>
    <t>HUNTERS POINT 1&amp;2</t>
  </si>
  <si>
    <t>HUNTERS POINT 4</t>
  </si>
  <si>
    <t>CONTRA COSTA 4&amp;5</t>
  </si>
  <si>
    <t>CONTRA COSTA 6&amp;7</t>
  </si>
  <si>
    <t>REDONDO 5&amp;6</t>
  </si>
  <si>
    <t>REDONDO 7&amp;8</t>
  </si>
  <si>
    <t>HUNTINGTON BEACH 1&amp;2</t>
  </si>
  <si>
    <t>HUNTINGTON BEACH 5</t>
  </si>
  <si>
    <t>ORMOND BEACH 1</t>
  </si>
  <si>
    <t>ORMOND BEACH 2</t>
  </si>
  <si>
    <t>MANDALAY 1&amp;2</t>
  </si>
  <si>
    <t>MANDALAY 3</t>
  </si>
  <si>
    <t>ETIWANDA 1-4</t>
  </si>
  <si>
    <t>ETIWANDA 5</t>
  </si>
  <si>
    <t>Carbon</t>
  </si>
  <si>
    <t>FOUR CORNERS</t>
  </si>
  <si>
    <t>DIABLO CANYON 1</t>
  </si>
  <si>
    <t>Bay Views</t>
  </si>
  <si>
    <t>Big Coal</t>
  </si>
  <si>
    <t>East Bay</t>
  </si>
  <si>
    <t>Beachfront</t>
  </si>
  <si>
    <t>Big Gas</t>
  </si>
  <si>
    <t>Old Timers</t>
  </si>
  <si>
    <t>Fossil Light</t>
  </si>
  <si>
    <t>Heat Rate</t>
  </si>
  <si>
    <t>(MMBTU/</t>
  </si>
  <si>
    <t>MWh)</t>
  </si>
  <si>
    <t>$/MMBTU</t>
  </si>
  <si>
    <t>$/MWh</t>
  </si>
  <si>
    <t>tons/MWH</t>
  </si>
  <si>
    <t>Fuel Price</t>
  </si>
  <si>
    <t>N/A</t>
  </si>
  <si>
    <t>Capacity</t>
  </si>
  <si>
    <t>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</si>
</sst>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;[Red]&quot;$&quot;#,##0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2" fillId="0" borderId="0" xfId="0" applyNumberFormat="1" applyFont="1" applyAlignment="1"/>
    <xf numFmtId="164" fontId="5" fillId="0" borderId="0" xfId="0" applyNumberFormat="1" applyFont="1"/>
    <xf numFmtId="1" fontId="6" fillId="0" borderId="0" xfId="0" applyNumberFormat="1" applyFont="1" applyAlignment="1"/>
    <xf numFmtId="2" fontId="6" fillId="0" borderId="0" xfId="0" applyNumberFormat="1" applyFont="1"/>
    <xf numFmtId="0" fontId="7" fillId="0" borderId="0" xfId="0" applyFont="1"/>
    <xf numFmtId="164" fontId="6" fillId="0" borderId="0" xfId="0" applyNumberFormat="1" applyFont="1"/>
    <xf numFmtId="0" fontId="2" fillId="0" borderId="1" xfId="0" applyFont="1" applyBorder="1"/>
    <xf numFmtId="1" fontId="2" fillId="0" borderId="1" xfId="0" applyNumberFormat="1" applyFont="1" applyBorder="1" applyAlignment="1"/>
    <xf numFmtId="2" fontId="2" fillId="0" borderId="1" xfId="0" applyNumberFormat="1" applyFont="1" applyBorder="1"/>
    <xf numFmtId="0" fontId="0" fillId="0" borderId="1" xfId="0" applyBorder="1"/>
    <xf numFmtId="164" fontId="5" fillId="0" borderId="1" xfId="0" applyNumberFormat="1" applyFont="1" applyBorder="1"/>
    <xf numFmtId="1" fontId="2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2" fontId="2" fillId="0" borderId="0" xfId="1" applyNumberFormat="1" applyFont="1"/>
    <xf numFmtId="2" fontId="5" fillId="0" borderId="0" xfId="0" applyNumberFormat="1" applyFont="1"/>
    <xf numFmtId="2" fontId="2" fillId="0" borderId="0" xfId="0" applyNumberFormat="1" applyFont="1" applyAlignment="1"/>
    <xf numFmtId="2" fontId="2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3"/>
  <sheetViews>
    <sheetView tabSelected="1" zoomScaleNormal="100" workbookViewId="0">
      <pane ySplit="3" topLeftCell="A4" activePane="bottomLeft" state="frozen"/>
      <selection pane="bottomLeft" activeCell="Q23" sqref="Q23"/>
    </sheetView>
  </sheetViews>
  <sheetFormatPr defaultRowHeight="12.75" x14ac:dyDescent="0.2"/>
  <cols>
    <col min="1" max="1" width="24.42578125" style="1" customWidth="1"/>
    <col min="2" max="2" width="11.85546875" style="1" customWidth="1"/>
    <col min="3" max="3" width="12.28515625" style="3" customWidth="1"/>
    <col min="4" max="4" width="10.85546875" style="3" customWidth="1"/>
    <col min="5" max="6" width="10" style="3" customWidth="1"/>
    <col min="7" max="7" width="8.42578125" style="3" customWidth="1"/>
    <col min="8" max="8" width="3.28515625" customWidth="1"/>
    <col min="9" max="9" width="9.140625" style="1" customWidth="1"/>
    <col min="10" max="10" width="6.7109375" customWidth="1"/>
    <col min="11" max="11" width="8.42578125" style="3" customWidth="1"/>
    <col min="12" max="12" width="7.5703125" bestFit="1" customWidth="1"/>
    <col min="13" max="13" width="12.42578125" customWidth="1"/>
    <col min="14" max="14" width="9" customWidth="1"/>
    <col min="15" max="15" width="9.140625" style="1"/>
    <col min="16" max="16" width="10" style="3" customWidth="1"/>
    <col min="17" max="16384" width="9.140625" style="1"/>
  </cols>
  <sheetData>
    <row r="2" spans="1:16" s="2" customFormat="1" x14ac:dyDescent="0.2">
      <c r="C2" s="4" t="s">
        <v>66</v>
      </c>
      <c r="D2" s="4" t="s">
        <v>58</v>
      </c>
      <c r="E2" s="4" t="s">
        <v>64</v>
      </c>
      <c r="F2" s="4" t="s">
        <v>0</v>
      </c>
      <c r="G2" s="4" t="s">
        <v>1</v>
      </c>
      <c r="H2" s="5"/>
      <c r="I2" s="5" t="s">
        <v>2</v>
      </c>
      <c r="J2"/>
      <c r="K2" s="4" t="s">
        <v>48</v>
      </c>
      <c r="L2" s="4"/>
      <c r="M2" s="2" t="s">
        <v>67</v>
      </c>
      <c r="N2"/>
      <c r="O2" s="6"/>
      <c r="P2" s="4"/>
    </row>
    <row r="3" spans="1:16" s="2" customFormat="1" x14ac:dyDescent="0.2">
      <c r="A3" s="2" t="s">
        <v>4</v>
      </c>
      <c r="C3" s="4" t="s">
        <v>5</v>
      </c>
      <c r="D3" s="4" t="s">
        <v>59</v>
      </c>
      <c r="E3" s="4" t="s">
        <v>61</v>
      </c>
      <c r="F3" s="4" t="s">
        <v>62</v>
      </c>
      <c r="G3" s="4" t="s">
        <v>6</v>
      </c>
      <c r="H3" s="5"/>
      <c r="I3" s="4" t="s">
        <v>6</v>
      </c>
      <c r="J3"/>
      <c r="K3" s="4" t="s">
        <v>63</v>
      </c>
      <c r="L3" s="4"/>
      <c r="M3" s="6" t="s">
        <v>3</v>
      </c>
      <c r="N3"/>
      <c r="P3" s="4"/>
    </row>
    <row r="4" spans="1:16" s="2" customFormat="1" x14ac:dyDescent="0.2">
      <c r="C4" s="4"/>
      <c r="D4" s="4" t="s">
        <v>60</v>
      </c>
      <c r="E4" s="4"/>
      <c r="F4" s="4"/>
      <c r="G4" s="4"/>
      <c r="H4" s="5"/>
      <c r="I4" s="4"/>
      <c r="J4"/>
      <c r="K4" s="3"/>
      <c r="L4"/>
      <c r="M4" s="7"/>
      <c r="N4"/>
      <c r="P4" s="4"/>
    </row>
    <row r="5" spans="1:16" x14ac:dyDescent="0.2">
      <c r="A5" s="2" t="s">
        <v>52</v>
      </c>
    </row>
    <row r="6" spans="1:16" x14ac:dyDescent="0.2">
      <c r="A6" s="1" t="s">
        <v>49</v>
      </c>
      <c r="C6" s="8">
        <v>1900</v>
      </c>
      <c r="D6" s="25">
        <v>11.666666666666666</v>
      </c>
      <c r="E6" s="3">
        <v>3</v>
      </c>
      <c r="F6" s="3">
        <f>D6*E6</f>
        <v>35</v>
      </c>
      <c r="G6" s="3">
        <v>1.5</v>
      </c>
      <c r="I6" s="3">
        <f t="shared" ref="I6:I11" si="0">F6+G6</f>
        <v>36.5</v>
      </c>
      <c r="K6" s="3">
        <f>ROUND(D6*0.09435,2)</f>
        <v>1.1000000000000001</v>
      </c>
      <c r="L6" s="22"/>
      <c r="M6" s="9">
        <v>8000</v>
      </c>
      <c r="N6" s="22"/>
      <c r="O6" s="23"/>
    </row>
    <row r="7" spans="1:16" x14ac:dyDescent="0.2">
      <c r="A7" s="1" t="s">
        <v>7</v>
      </c>
      <c r="C7" s="8">
        <v>250</v>
      </c>
      <c r="D7" s="25">
        <v>16.049382716049383</v>
      </c>
      <c r="E7" s="3">
        <v>4.5</v>
      </c>
      <c r="F7" s="3">
        <f t="shared" ref="F7:F11" si="1">D7*E7</f>
        <v>72.222222222222229</v>
      </c>
      <c r="G7" s="3">
        <v>1.5</v>
      </c>
      <c r="I7" s="3">
        <f t="shared" si="0"/>
        <v>73.722222222222229</v>
      </c>
      <c r="K7" s="3">
        <f>ROUND(D7*0.05307,2)</f>
        <v>0.85</v>
      </c>
      <c r="L7" s="22"/>
      <c r="M7" s="9">
        <v>0</v>
      </c>
      <c r="N7" s="22"/>
      <c r="O7" s="23"/>
    </row>
    <row r="8" spans="1:16" x14ac:dyDescent="0.2">
      <c r="A8" s="1" t="s">
        <v>40</v>
      </c>
      <c r="C8" s="8">
        <v>300</v>
      </c>
      <c r="D8" s="25">
        <v>8.6666666666666661</v>
      </c>
      <c r="E8" s="3">
        <v>4.5</v>
      </c>
      <c r="F8" s="3">
        <f t="shared" si="1"/>
        <v>39</v>
      </c>
      <c r="G8" s="3">
        <v>1.5</v>
      </c>
      <c r="I8" s="3">
        <f t="shared" si="0"/>
        <v>40.5</v>
      </c>
      <c r="K8" s="3">
        <f t="shared" ref="K8:K11" si="2">ROUND(D8*0.05307,2)</f>
        <v>0.46</v>
      </c>
      <c r="L8" s="22"/>
      <c r="M8" s="9">
        <v>2000</v>
      </c>
      <c r="N8" s="22"/>
      <c r="O8" s="23"/>
    </row>
    <row r="9" spans="1:16" x14ac:dyDescent="0.2">
      <c r="A9" s="1" t="s">
        <v>41</v>
      </c>
      <c r="C9" s="8">
        <v>150</v>
      </c>
      <c r="D9" s="25">
        <v>14.444444444444445</v>
      </c>
      <c r="E9" s="3">
        <v>4.5</v>
      </c>
      <c r="F9" s="3">
        <f t="shared" si="1"/>
        <v>65</v>
      </c>
      <c r="G9" s="3">
        <v>1.5</v>
      </c>
      <c r="I9" s="3">
        <f t="shared" si="0"/>
        <v>66.5</v>
      </c>
      <c r="K9" s="3">
        <f t="shared" si="2"/>
        <v>0.77</v>
      </c>
      <c r="L9" s="22"/>
      <c r="M9" s="9">
        <v>2000</v>
      </c>
      <c r="N9" s="22"/>
      <c r="O9" s="23"/>
    </row>
    <row r="10" spans="1:16" x14ac:dyDescent="0.2">
      <c r="A10" s="1" t="s">
        <v>38</v>
      </c>
      <c r="C10" s="8">
        <v>350</v>
      </c>
      <c r="D10" s="25">
        <v>8.9876543209876552</v>
      </c>
      <c r="E10" s="3">
        <v>4.5</v>
      </c>
      <c r="F10" s="3">
        <f t="shared" si="1"/>
        <v>40.44444444444445</v>
      </c>
      <c r="G10" s="3">
        <v>1.5</v>
      </c>
      <c r="I10" s="3">
        <f t="shared" si="0"/>
        <v>41.94444444444445</v>
      </c>
      <c r="K10" s="3">
        <f t="shared" si="2"/>
        <v>0.48</v>
      </c>
      <c r="L10" s="22"/>
      <c r="M10" s="9">
        <v>3000</v>
      </c>
      <c r="N10" s="22"/>
      <c r="O10" s="23"/>
    </row>
    <row r="11" spans="1:16" x14ac:dyDescent="0.2">
      <c r="A11" s="1" t="s">
        <v>39</v>
      </c>
      <c r="C11" s="8">
        <v>950</v>
      </c>
      <c r="D11" s="25">
        <v>8.9876543209876552</v>
      </c>
      <c r="E11" s="3">
        <v>4.5</v>
      </c>
      <c r="F11" s="3">
        <f t="shared" si="1"/>
        <v>40.44444444444445</v>
      </c>
      <c r="G11" s="3">
        <v>1.5</v>
      </c>
      <c r="I11" s="3">
        <f t="shared" si="0"/>
        <v>41.94444444444445</v>
      </c>
      <c r="K11" s="3">
        <f t="shared" si="2"/>
        <v>0.48</v>
      </c>
      <c r="L11" s="22"/>
      <c r="M11" s="9">
        <v>5000</v>
      </c>
      <c r="N11" s="22"/>
      <c r="O11" s="23"/>
    </row>
    <row r="12" spans="1:16" ht="6" customHeight="1" x14ac:dyDescent="0.2">
      <c r="C12" s="8"/>
      <c r="D12" s="8"/>
      <c r="I12" s="3"/>
      <c r="M12" s="9"/>
    </row>
    <row r="13" spans="1:16" ht="14.25" thickBot="1" x14ac:dyDescent="0.3">
      <c r="A13" s="1" t="s">
        <v>8</v>
      </c>
      <c r="C13" s="10">
        <f>SUM(C6:C12)</f>
        <v>3900</v>
      </c>
      <c r="D13" s="10"/>
      <c r="E13" s="11"/>
      <c r="F13" s="11"/>
      <c r="G13" s="11"/>
      <c r="H13" s="12"/>
      <c r="I13" s="11"/>
      <c r="M13" s="13">
        <f>SUM(M6:M12)</f>
        <v>20000</v>
      </c>
      <c r="P13" s="11"/>
    </row>
    <row r="14" spans="1:16" s="14" customFormat="1" ht="6" customHeight="1" thickTop="1" x14ac:dyDescent="0.2">
      <c r="C14" s="15"/>
      <c r="D14" s="15"/>
      <c r="E14" s="16"/>
      <c r="F14" s="16"/>
      <c r="G14" s="16"/>
      <c r="H14" s="17"/>
      <c r="I14" s="16"/>
      <c r="J14" s="17"/>
      <c r="K14" s="16"/>
      <c r="L14" s="17"/>
      <c r="M14" s="18"/>
      <c r="N14" s="17"/>
      <c r="P14" s="16"/>
    </row>
    <row r="15" spans="1:16" ht="12.75" customHeight="1" x14ac:dyDescent="0.2">
      <c r="A15" s="2" t="s">
        <v>55</v>
      </c>
      <c r="C15" s="8"/>
      <c r="D15" s="8"/>
      <c r="I15" s="3"/>
      <c r="M15" s="9"/>
    </row>
    <row r="16" spans="1:16" ht="12.75" customHeight="1" x14ac:dyDescent="0.2">
      <c r="A16" s="1" t="s">
        <v>9</v>
      </c>
      <c r="C16" s="8">
        <v>400</v>
      </c>
      <c r="D16" s="25">
        <v>9.6296296296296298</v>
      </c>
      <c r="E16" s="3">
        <v>4.5</v>
      </c>
      <c r="F16" s="3">
        <f>D16*E16</f>
        <v>43.333333333333336</v>
      </c>
      <c r="G16" s="3">
        <v>1.5</v>
      </c>
      <c r="I16" s="3">
        <f t="shared" ref="I16:I22" si="3">F16+G16</f>
        <v>44.833333333333336</v>
      </c>
      <c r="K16" s="3">
        <f>ROUND(D16*0.05307,2)</f>
        <v>0.51</v>
      </c>
      <c r="L16" s="22"/>
      <c r="M16" s="9">
        <v>1000</v>
      </c>
      <c r="N16" s="22"/>
      <c r="O16" s="23"/>
    </row>
    <row r="17" spans="1:16" ht="12.75" customHeight="1" x14ac:dyDescent="0.2">
      <c r="A17" s="1" t="s">
        <v>10</v>
      </c>
      <c r="C17" s="8">
        <v>650</v>
      </c>
      <c r="D17" s="25">
        <v>8.8271604938271597</v>
      </c>
      <c r="E17" s="3">
        <v>4.5</v>
      </c>
      <c r="F17" s="3">
        <f t="shared" ref="F17:F22" si="4">D17*E17</f>
        <v>39.722222222222221</v>
      </c>
      <c r="G17" s="3">
        <v>1.5</v>
      </c>
      <c r="I17" s="3">
        <f t="shared" si="3"/>
        <v>41.222222222222221</v>
      </c>
      <c r="K17" s="3">
        <f t="shared" ref="K17:K22" si="5">ROUND(D17*0.05307,2)</f>
        <v>0.47</v>
      </c>
      <c r="L17" s="22"/>
      <c r="M17" s="9">
        <v>1000</v>
      </c>
      <c r="N17" s="22"/>
      <c r="O17" s="23"/>
    </row>
    <row r="18" spans="1:16" ht="12.75" customHeight="1" x14ac:dyDescent="0.2">
      <c r="A18" s="1" t="s">
        <v>11</v>
      </c>
      <c r="C18" s="8">
        <v>550</v>
      </c>
      <c r="D18" s="25">
        <v>11.555555555555555</v>
      </c>
      <c r="E18" s="3">
        <v>4.5</v>
      </c>
      <c r="F18" s="3">
        <f t="shared" si="4"/>
        <v>52</v>
      </c>
      <c r="G18" s="3">
        <v>0.5</v>
      </c>
      <c r="I18" s="3">
        <f t="shared" si="3"/>
        <v>52.5</v>
      </c>
      <c r="K18" s="3">
        <f t="shared" si="5"/>
        <v>0.61</v>
      </c>
      <c r="L18" s="22"/>
      <c r="M18" s="9">
        <v>2000</v>
      </c>
      <c r="N18" s="22"/>
      <c r="O18" s="23"/>
    </row>
    <row r="19" spans="1:16" ht="12.75" customHeight="1" x14ac:dyDescent="0.2">
      <c r="A19" s="1" t="s">
        <v>16</v>
      </c>
      <c r="C19" s="8">
        <v>150</v>
      </c>
      <c r="D19" s="25">
        <v>14.444444444444445</v>
      </c>
      <c r="E19" s="3">
        <v>4.5</v>
      </c>
      <c r="F19" s="3">
        <f t="shared" si="4"/>
        <v>65</v>
      </c>
      <c r="G19" s="3">
        <v>0.5</v>
      </c>
      <c r="I19" s="3">
        <f t="shared" si="3"/>
        <v>65.5</v>
      </c>
      <c r="K19" s="3">
        <f t="shared" si="5"/>
        <v>0.77</v>
      </c>
      <c r="L19" s="22"/>
      <c r="M19" s="9">
        <v>0</v>
      </c>
      <c r="N19" s="22"/>
      <c r="O19" s="23"/>
    </row>
    <row r="20" spans="1:16" ht="12.75" customHeight="1" x14ac:dyDescent="0.2">
      <c r="A20" s="1" t="s">
        <v>17</v>
      </c>
      <c r="C20" s="8">
        <v>950</v>
      </c>
      <c r="D20" s="25">
        <v>9.148148148148147</v>
      </c>
      <c r="E20" s="3">
        <v>4.5</v>
      </c>
      <c r="F20" s="3">
        <f t="shared" si="4"/>
        <v>41.166666666666664</v>
      </c>
      <c r="G20" s="3">
        <v>0.5</v>
      </c>
      <c r="I20" s="3">
        <f t="shared" si="3"/>
        <v>41.666666666666664</v>
      </c>
      <c r="K20" s="3">
        <f t="shared" si="5"/>
        <v>0.49</v>
      </c>
      <c r="L20" s="22"/>
      <c r="M20" s="9">
        <v>2000</v>
      </c>
      <c r="N20" s="22"/>
      <c r="O20" s="23"/>
    </row>
    <row r="21" spans="1:16" ht="12.75" customHeight="1" x14ac:dyDescent="0.2">
      <c r="A21" s="1" t="s">
        <v>18</v>
      </c>
      <c r="C21" s="8">
        <v>200</v>
      </c>
      <c r="D21" s="25">
        <v>19.901234567901234</v>
      </c>
      <c r="E21" s="3">
        <v>4.5</v>
      </c>
      <c r="F21" s="3">
        <f t="shared" si="4"/>
        <v>89.555555555555557</v>
      </c>
      <c r="G21" s="3">
        <v>0.5</v>
      </c>
      <c r="I21" s="3">
        <f t="shared" si="3"/>
        <v>90.055555555555557</v>
      </c>
      <c r="K21" s="3">
        <f t="shared" si="5"/>
        <v>1.06</v>
      </c>
      <c r="L21" s="22"/>
      <c r="M21" s="9">
        <v>0</v>
      </c>
      <c r="N21" s="22"/>
      <c r="O21" s="23"/>
    </row>
    <row r="22" spans="1:16" ht="12.75" customHeight="1" x14ac:dyDescent="0.2">
      <c r="A22" s="1" t="s">
        <v>19</v>
      </c>
      <c r="C22" s="8">
        <v>700</v>
      </c>
      <c r="D22" s="25">
        <v>9.6296296296296298</v>
      </c>
      <c r="E22" s="3">
        <v>4.5</v>
      </c>
      <c r="F22" s="3">
        <f t="shared" si="4"/>
        <v>43.333333333333336</v>
      </c>
      <c r="G22" s="3">
        <v>0.5</v>
      </c>
      <c r="I22" s="3">
        <f t="shared" si="3"/>
        <v>43.833333333333336</v>
      </c>
      <c r="K22" s="3">
        <f t="shared" si="5"/>
        <v>0.51</v>
      </c>
      <c r="L22" s="22"/>
      <c r="M22" s="9">
        <v>2000</v>
      </c>
      <c r="N22" s="22"/>
      <c r="O22" s="23"/>
    </row>
    <row r="23" spans="1:16" ht="7.5" customHeight="1" x14ac:dyDescent="0.2">
      <c r="C23" s="8"/>
      <c r="D23" s="8"/>
      <c r="I23" s="3"/>
      <c r="M23" s="9"/>
    </row>
    <row r="24" spans="1:16" ht="14.25" thickBot="1" x14ac:dyDescent="0.3">
      <c r="A24" s="1" t="s">
        <v>8</v>
      </c>
      <c r="C24" s="10">
        <f>SUM(C16:C23)</f>
        <v>3600</v>
      </c>
      <c r="D24" s="10"/>
      <c r="E24" s="11"/>
      <c r="F24" s="11"/>
      <c r="G24" s="11"/>
      <c r="H24" s="12"/>
      <c r="I24" s="11"/>
      <c r="M24" s="13">
        <f>SUM(M16:M23)</f>
        <v>8000</v>
      </c>
      <c r="P24" s="11"/>
    </row>
    <row r="25" spans="1:16" s="14" customFormat="1" ht="12.75" customHeight="1" thickTop="1" x14ac:dyDescent="0.2">
      <c r="C25" s="15"/>
      <c r="D25" s="15"/>
      <c r="E25" s="16"/>
      <c r="F25" s="16"/>
      <c r="G25" s="16"/>
      <c r="H25" s="17"/>
      <c r="I25" s="16"/>
      <c r="J25" s="17"/>
      <c r="K25" s="16"/>
      <c r="L25" s="17"/>
      <c r="M25" s="18"/>
      <c r="N25" s="17"/>
      <c r="P25" s="16"/>
    </row>
    <row r="26" spans="1:16" ht="12.75" customHeight="1" x14ac:dyDescent="0.2">
      <c r="A26" s="2" t="s">
        <v>51</v>
      </c>
      <c r="C26" s="8"/>
      <c r="D26" s="8"/>
      <c r="I26" s="3"/>
      <c r="M26" s="9"/>
    </row>
    <row r="27" spans="1:16" ht="12.75" customHeight="1" x14ac:dyDescent="0.2">
      <c r="A27" s="1" t="s">
        <v>27</v>
      </c>
      <c r="C27" s="8">
        <v>335</v>
      </c>
      <c r="D27" s="25">
        <v>8.5061728395061724</v>
      </c>
      <c r="E27" s="3">
        <v>4.5</v>
      </c>
      <c r="F27" s="3">
        <f t="shared" ref="F27:F31" si="6">D27*E27</f>
        <v>38.277777777777779</v>
      </c>
      <c r="G27" s="3">
        <v>0.5</v>
      </c>
      <c r="I27" s="3">
        <f>F27+G27</f>
        <v>38.777777777777779</v>
      </c>
      <c r="K27" s="3">
        <f t="shared" ref="K27:K31" si="7">ROUND(D27*0.05307,2)</f>
        <v>0.45</v>
      </c>
      <c r="L27" s="22"/>
      <c r="M27" s="9">
        <v>2000</v>
      </c>
      <c r="N27" s="22"/>
      <c r="O27" s="23"/>
    </row>
    <row r="28" spans="1:16" ht="12.75" customHeight="1" x14ac:dyDescent="0.2">
      <c r="A28" s="1" t="s">
        <v>28</v>
      </c>
      <c r="C28" s="8">
        <v>665</v>
      </c>
      <c r="D28" s="25">
        <v>8.0246913580246915</v>
      </c>
      <c r="E28" s="3">
        <v>4.5</v>
      </c>
      <c r="F28" s="3">
        <f t="shared" si="6"/>
        <v>36.111111111111114</v>
      </c>
      <c r="G28" s="3">
        <v>0.5</v>
      </c>
      <c r="I28" s="3">
        <f>F28+G28</f>
        <v>36.611111111111114</v>
      </c>
      <c r="K28" s="3">
        <f t="shared" si="7"/>
        <v>0.43</v>
      </c>
      <c r="L28" s="22"/>
      <c r="M28" s="9">
        <v>4000</v>
      </c>
      <c r="N28" s="22"/>
      <c r="O28" s="23"/>
    </row>
    <row r="29" spans="1:16" ht="12.75" customHeight="1" x14ac:dyDescent="0.2">
      <c r="A29" s="1" t="s">
        <v>29</v>
      </c>
      <c r="C29" s="8">
        <v>750</v>
      </c>
      <c r="D29" s="25">
        <v>6.9012345679012341</v>
      </c>
      <c r="E29" s="3">
        <v>4.5</v>
      </c>
      <c r="F29" s="3">
        <f t="shared" si="6"/>
        <v>31.055555555555554</v>
      </c>
      <c r="G29" s="3">
        <v>1.5</v>
      </c>
      <c r="I29" s="3">
        <f>F29+G29</f>
        <v>32.555555555555557</v>
      </c>
      <c r="K29" s="3">
        <f t="shared" si="7"/>
        <v>0.37</v>
      </c>
      <c r="L29" s="22"/>
      <c r="M29" s="9">
        <v>8000</v>
      </c>
      <c r="N29" s="22"/>
      <c r="O29" s="23"/>
    </row>
    <row r="30" spans="1:16" ht="12.75" customHeight="1" x14ac:dyDescent="0.2">
      <c r="A30" s="1" t="s">
        <v>30</v>
      </c>
      <c r="C30" s="8">
        <v>750</v>
      </c>
      <c r="D30" s="25">
        <v>6.9012345679012341</v>
      </c>
      <c r="E30" s="3">
        <v>4.5</v>
      </c>
      <c r="F30" s="3">
        <f t="shared" si="6"/>
        <v>31.055555555555554</v>
      </c>
      <c r="G30" s="3">
        <v>1.5</v>
      </c>
      <c r="I30" s="3">
        <f>F30+G30</f>
        <v>32.555555555555557</v>
      </c>
      <c r="K30" s="3">
        <f t="shared" si="7"/>
        <v>0.37</v>
      </c>
      <c r="L30" s="22"/>
      <c r="M30" s="9">
        <v>8000</v>
      </c>
      <c r="N30" s="22"/>
      <c r="O30" s="23"/>
    </row>
    <row r="31" spans="1:16" ht="12.75" customHeight="1" x14ac:dyDescent="0.2">
      <c r="A31" s="1" t="s">
        <v>12</v>
      </c>
      <c r="C31" s="8">
        <v>150</v>
      </c>
      <c r="D31" s="25">
        <v>13.481481481481483</v>
      </c>
      <c r="E31" s="3">
        <v>4.5</v>
      </c>
      <c r="F31" s="3">
        <f t="shared" si="6"/>
        <v>60.666666666666671</v>
      </c>
      <c r="G31" s="3">
        <v>0.5</v>
      </c>
      <c r="I31" s="3">
        <f>F31+G31</f>
        <v>61.166666666666671</v>
      </c>
      <c r="K31" s="3">
        <f t="shared" si="7"/>
        <v>0.72</v>
      </c>
      <c r="L31" s="22"/>
      <c r="M31" s="9">
        <v>0</v>
      </c>
      <c r="N31" s="22"/>
      <c r="O31" s="23"/>
    </row>
    <row r="32" spans="1:16" ht="6" customHeight="1" x14ac:dyDescent="0.2">
      <c r="C32" s="8"/>
      <c r="D32" s="8"/>
      <c r="I32" s="3"/>
      <c r="M32" s="9"/>
      <c r="N32" s="22"/>
      <c r="O32" s="21"/>
    </row>
    <row r="33" spans="1:16" ht="14.25" thickBot="1" x14ac:dyDescent="0.3">
      <c r="A33" s="1" t="s">
        <v>8</v>
      </c>
      <c r="C33" s="10">
        <f>SUM(C27:C32)</f>
        <v>2650</v>
      </c>
      <c r="D33" s="10"/>
      <c r="E33" s="11"/>
      <c r="F33" s="11"/>
      <c r="G33" s="11"/>
      <c r="H33" s="12"/>
      <c r="I33" s="11"/>
      <c r="M33" s="13">
        <f>SUM(M26:M32)</f>
        <v>22000</v>
      </c>
      <c r="N33" s="22"/>
      <c r="P33" s="11"/>
    </row>
    <row r="34" spans="1:16" s="14" customFormat="1" ht="6" customHeight="1" thickTop="1" x14ac:dyDescent="0.2">
      <c r="C34" s="15"/>
      <c r="D34" s="15"/>
      <c r="E34" s="16"/>
      <c r="F34" s="16"/>
      <c r="G34" s="16"/>
      <c r="H34" s="17"/>
      <c r="I34" s="16"/>
      <c r="J34" s="17"/>
      <c r="K34" s="16"/>
      <c r="L34" s="17"/>
      <c r="M34" s="18"/>
      <c r="N34" s="17"/>
      <c r="P34" s="16"/>
    </row>
    <row r="35" spans="1:16" ht="12.75" customHeight="1" x14ac:dyDescent="0.2">
      <c r="A35" s="2" t="s">
        <v>54</v>
      </c>
      <c r="C35" s="8"/>
      <c r="D35" s="8"/>
      <c r="I35" s="3"/>
      <c r="M35" s="9"/>
    </row>
    <row r="36" spans="1:16" ht="12.75" customHeight="1" x14ac:dyDescent="0.2">
      <c r="A36" s="1" t="s">
        <v>13</v>
      </c>
      <c r="C36" s="8">
        <v>650</v>
      </c>
      <c r="D36" s="25">
        <v>9.3086419753086425</v>
      </c>
      <c r="E36" s="3">
        <v>4.5</v>
      </c>
      <c r="F36" s="3">
        <f t="shared" ref="F36:F43" si="8">D36*E36</f>
        <v>41.888888888888893</v>
      </c>
      <c r="G36" s="3">
        <v>0.5</v>
      </c>
      <c r="I36" s="3">
        <f t="shared" ref="I36:I43" si="9">F36+G36</f>
        <v>42.388888888888893</v>
      </c>
      <c r="K36" s="3">
        <f t="shared" ref="K36:K43" si="10">ROUND(D36*0.05307,2)</f>
        <v>0.49</v>
      </c>
      <c r="L36" s="22"/>
      <c r="M36" s="9">
        <v>2000</v>
      </c>
      <c r="N36" s="22"/>
      <c r="O36" s="23"/>
    </row>
    <row r="37" spans="1:16" ht="12.75" customHeight="1" x14ac:dyDescent="0.2">
      <c r="A37" s="1" t="s">
        <v>46</v>
      </c>
      <c r="C37" s="8">
        <v>850</v>
      </c>
      <c r="D37" s="25">
        <v>9.148148148148147</v>
      </c>
      <c r="E37" s="3">
        <v>4.5</v>
      </c>
      <c r="F37" s="3">
        <f t="shared" si="8"/>
        <v>41.166666666666664</v>
      </c>
      <c r="G37" s="3">
        <v>1.5</v>
      </c>
      <c r="I37" s="3">
        <f t="shared" si="9"/>
        <v>42.666666666666664</v>
      </c>
      <c r="K37" s="3">
        <f t="shared" si="10"/>
        <v>0.49</v>
      </c>
      <c r="L37" s="22"/>
      <c r="M37" s="9">
        <v>8000</v>
      </c>
      <c r="N37" s="22"/>
      <c r="O37" s="23"/>
    </row>
    <row r="38" spans="1:16" ht="12.75" customHeight="1" x14ac:dyDescent="0.2">
      <c r="A38" s="1" t="s">
        <v>47</v>
      </c>
      <c r="C38" s="8">
        <v>150</v>
      </c>
      <c r="D38" s="25">
        <v>13.641975308641975</v>
      </c>
      <c r="E38" s="3">
        <v>4.5</v>
      </c>
      <c r="F38" s="3">
        <f t="shared" si="8"/>
        <v>61.388888888888886</v>
      </c>
      <c r="G38" s="3">
        <v>1.5</v>
      </c>
      <c r="I38" s="3">
        <f t="shared" si="9"/>
        <v>62.888888888888886</v>
      </c>
      <c r="K38" s="3">
        <f t="shared" si="10"/>
        <v>0.72</v>
      </c>
      <c r="L38" s="22"/>
      <c r="M38" s="9">
        <v>1000</v>
      </c>
      <c r="N38" s="22"/>
      <c r="O38" s="23"/>
    </row>
    <row r="39" spans="1:16" ht="12.75" customHeight="1" x14ac:dyDescent="0.2">
      <c r="A39" s="1" t="s">
        <v>14</v>
      </c>
      <c r="C39" s="8">
        <v>300</v>
      </c>
      <c r="D39" s="25">
        <v>16.691358024691358</v>
      </c>
      <c r="E39" s="3">
        <v>4.5</v>
      </c>
      <c r="F39" s="3">
        <f t="shared" si="8"/>
        <v>75.111111111111114</v>
      </c>
      <c r="G39" s="3">
        <v>0.5</v>
      </c>
      <c r="I39" s="3">
        <f t="shared" si="9"/>
        <v>75.611111111111114</v>
      </c>
      <c r="K39" s="3">
        <f t="shared" si="10"/>
        <v>0.89</v>
      </c>
      <c r="L39" s="22"/>
      <c r="M39" s="9">
        <v>0</v>
      </c>
      <c r="N39" s="22"/>
      <c r="O39" s="23"/>
    </row>
    <row r="40" spans="1:16" ht="12.75" customHeight="1" x14ac:dyDescent="0.2">
      <c r="A40" s="1" t="s">
        <v>44</v>
      </c>
      <c r="C40" s="8">
        <v>300</v>
      </c>
      <c r="D40" s="25">
        <v>8.3456790123456788</v>
      </c>
      <c r="E40" s="3">
        <v>4.5</v>
      </c>
      <c r="F40" s="3">
        <f t="shared" si="8"/>
        <v>37.555555555555557</v>
      </c>
      <c r="G40" s="3">
        <v>1.5</v>
      </c>
      <c r="I40" s="3">
        <f t="shared" si="9"/>
        <v>39.055555555555557</v>
      </c>
      <c r="K40" s="3">
        <f t="shared" si="10"/>
        <v>0.44</v>
      </c>
      <c r="L40" s="22"/>
      <c r="M40" s="9">
        <v>1000</v>
      </c>
      <c r="N40" s="22"/>
      <c r="O40" s="23"/>
    </row>
    <row r="41" spans="1:16" ht="12.75" customHeight="1" x14ac:dyDescent="0.2">
      <c r="A41" s="1" t="s">
        <v>45</v>
      </c>
      <c r="C41" s="8">
        <v>150</v>
      </c>
      <c r="D41" s="25">
        <v>11.234567901234568</v>
      </c>
      <c r="E41" s="3">
        <v>4.5</v>
      </c>
      <c r="F41" s="3">
        <f t="shared" si="8"/>
        <v>50.555555555555557</v>
      </c>
      <c r="G41" s="3">
        <v>1.5</v>
      </c>
      <c r="I41" s="3">
        <f t="shared" si="9"/>
        <v>52.055555555555557</v>
      </c>
      <c r="K41" s="3">
        <f t="shared" si="10"/>
        <v>0.6</v>
      </c>
      <c r="L41" s="22"/>
      <c r="M41" s="9">
        <v>1000</v>
      </c>
      <c r="N41" s="22"/>
      <c r="O41" s="23"/>
    </row>
    <row r="42" spans="1:16" ht="12.75" customHeight="1" x14ac:dyDescent="0.2">
      <c r="A42" s="1" t="s">
        <v>42</v>
      </c>
      <c r="C42" s="8">
        <v>700</v>
      </c>
      <c r="D42" s="25">
        <v>8.3456790123456788</v>
      </c>
      <c r="E42" s="3">
        <v>4.5</v>
      </c>
      <c r="F42" s="3">
        <f t="shared" si="8"/>
        <v>37.555555555555557</v>
      </c>
      <c r="G42" s="3">
        <v>0.5</v>
      </c>
      <c r="I42" s="3">
        <f t="shared" si="9"/>
        <v>38.055555555555557</v>
      </c>
      <c r="K42" s="3">
        <f t="shared" si="10"/>
        <v>0.44</v>
      </c>
      <c r="L42" s="22"/>
      <c r="M42" s="9">
        <v>7000</v>
      </c>
      <c r="N42" s="22"/>
      <c r="O42" s="23"/>
    </row>
    <row r="43" spans="1:16" ht="12.75" customHeight="1" x14ac:dyDescent="0.2">
      <c r="A43" s="1" t="s">
        <v>43</v>
      </c>
      <c r="C43" s="8">
        <v>700</v>
      </c>
      <c r="D43" s="25">
        <v>8.3456790123456788</v>
      </c>
      <c r="E43" s="3">
        <v>4.5</v>
      </c>
      <c r="F43" s="3">
        <f t="shared" si="8"/>
        <v>37.555555555555557</v>
      </c>
      <c r="G43" s="3">
        <v>0.5</v>
      </c>
      <c r="I43" s="3">
        <f t="shared" si="9"/>
        <v>38.055555555555557</v>
      </c>
      <c r="K43" s="3">
        <f t="shared" si="10"/>
        <v>0.44</v>
      </c>
      <c r="L43" s="22"/>
      <c r="M43" s="9">
        <v>7000</v>
      </c>
      <c r="N43" s="22"/>
      <c r="O43" s="23"/>
    </row>
    <row r="44" spans="1:16" ht="6" customHeight="1" x14ac:dyDescent="0.2">
      <c r="C44" s="8"/>
      <c r="D44" s="8"/>
      <c r="I44" s="3"/>
      <c r="M44" s="9"/>
    </row>
    <row r="45" spans="1:16" ht="14.25" thickBot="1" x14ac:dyDescent="0.3">
      <c r="A45" s="1" t="s">
        <v>8</v>
      </c>
      <c r="C45" s="10">
        <f>SUM(C36:C44)</f>
        <v>3800</v>
      </c>
      <c r="D45" s="10"/>
      <c r="E45" s="11"/>
      <c r="F45" s="11"/>
      <c r="G45" s="11"/>
      <c r="H45" s="12"/>
      <c r="I45" s="11"/>
      <c r="M45" s="13">
        <f>SUM(M36:M44)</f>
        <v>27000</v>
      </c>
      <c r="P45" s="11"/>
    </row>
    <row r="46" spans="1:16" s="14" customFormat="1" ht="6" customHeight="1" thickTop="1" x14ac:dyDescent="0.2">
      <c r="C46" s="15"/>
      <c r="D46" s="15"/>
      <c r="E46" s="16"/>
      <c r="F46" s="16"/>
      <c r="G46" s="16"/>
      <c r="H46" s="17"/>
      <c r="I46" s="16"/>
      <c r="J46" s="17"/>
      <c r="K46" s="16"/>
      <c r="L46" s="17"/>
      <c r="M46" s="18"/>
      <c r="N46" s="17"/>
      <c r="P46" s="16"/>
    </row>
    <row r="47" spans="1:16" x14ac:dyDescent="0.2">
      <c r="A47" s="2" t="s">
        <v>53</v>
      </c>
      <c r="C47" s="8"/>
      <c r="D47" s="8"/>
      <c r="I47" s="3"/>
      <c r="M47" s="9"/>
    </row>
    <row r="48" spans="1:16" x14ac:dyDescent="0.2">
      <c r="A48" s="1" t="s">
        <v>31</v>
      </c>
      <c r="C48" s="8">
        <v>650</v>
      </c>
      <c r="D48" s="25">
        <v>8.9876543209876552</v>
      </c>
      <c r="E48" s="3">
        <v>4.5</v>
      </c>
      <c r="F48" s="3">
        <f>D48*E48</f>
        <v>40.44444444444445</v>
      </c>
      <c r="G48" s="3">
        <v>0.5</v>
      </c>
      <c r="I48" s="3">
        <f t="shared" ref="I48:I53" si="11">F48+G48</f>
        <v>40.94444444444445</v>
      </c>
      <c r="K48" s="3">
        <f t="shared" ref="K48:K53" si="12">ROUND(D48*0.05307,2)</f>
        <v>0.48</v>
      </c>
      <c r="L48" s="22"/>
      <c r="M48" s="9">
        <v>2500</v>
      </c>
      <c r="N48" s="22"/>
      <c r="O48" s="23"/>
    </row>
    <row r="49" spans="1:16" x14ac:dyDescent="0.2">
      <c r="A49" s="1" t="s">
        <v>32</v>
      </c>
      <c r="C49" s="8">
        <v>650</v>
      </c>
      <c r="D49" s="25">
        <v>8.0246913580246915</v>
      </c>
      <c r="E49" s="3">
        <v>4.5</v>
      </c>
      <c r="F49" s="3">
        <f t="shared" ref="F49:F53" si="13">D49*E49</f>
        <v>36.111111111111114</v>
      </c>
      <c r="G49" s="3">
        <v>0.5</v>
      </c>
      <c r="I49" s="3">
        <f t="shared" si="11"/>
        <v>36.611111111111114</v>
      </c>
      <c r="K49" s="3">
        <f t="shared" si="12"/>
        <v>0.43</v>
      </c>
      <c r="L49" s="22"/>
      <c r="M49" s="9">
        <v>2500</v>
      </c>
      <c r="N49" s="22"/>
      <c r="O49" s="23"/>
    </row>
    <row r="50" spans="1:16" x14ac:dyDescent="0.2">
      <c r="A50" s="1" t="s">
        <v>33</v>
      </c>
      <c r="C50" s="8">
        <v>700</v>
      </c>
      <c r="D50" s="25">
        <v>13.160493827160494</v>
      </c>
      <c r="E50" s="3">
        <v>4.5</v>
      </c>
      <c r="F50" s="3">
        <f t="shared" si="13"/>
        <v>59.222222222222221</v>
      </c>
      <c r="G50" s="3">
        <v>0.5</v>
      </c>
      <c r="I50" s="3">
        <f t="shared" si="11"/>
        <v>59.722222222222221</v>
      </c>
      <c r="K50" s="3">
        <f t="shared" si="12"/>
        <v>0.7</v>
      </c>
      <c r="L50" s="22"/>
      <c r="M50" s="9">
        <v>4000</v>
      </c>
      <c r="N50" s="22"/>
      <c r="O50" s="23"/>
    </row>
    <row r="51" spans="1:16" x14ac:dyDescent="0.2">
      <c r="A51" s="1" t="s">
        <v>36</v>
      </c>
      <c r="C51" s="8">
        <v>150</v>
      </c>
      <c r="D51" s="25">
        <v>12.839506172839506</v>
      </c>
      <c r="E51" s="3">
        <v>4.5</v>
      </c>
      <c r="F51" s="3">
        <f t="shared" si="13"/>
        <v>57.777777777777779</v>
      </c>
      <c r="G51" s="3">
        <v>0.5</v>
      </c>
      <c r="I51" s="3">
        <f t="shared" si="11"/>
        <v>58.277777777777779</v>
      </c>
      <c r="K51" s="3">
        <f t="shared" si="12"/>
        <v>0.68</v>
      </c>
      <c r="L51" s="22"/>
      <c r="M51" s="9">
        <v>1000</v>
      </c>
      <c r="N51" s="22"/>
      <c r="O51" s="23"/>
    </row>
    <row r="52" spans="1:16" x14ac:dyDescent="0.2">
      <c r="A52" s="1" t="s">
        <v>37</v>
      </c>
      <c r="C52" s="8">
        <v>700</v>
      </c>
      <c r="D52" s="25">
        <v>8.6666666666666661</v>
      </c>
      <c r="E52" s="3">
        <v>4.5</v>
      </c>
      <c r="F52" s="3">
        <f t="shared" si="13"/>
        <v>39</v>
      </c>
      <c r="G52" s="3">
        <v>0.5</v>
      </c>
      <c r="I52" s="3">
        <f t="shared" si="11"/>
        <v>39.5</v>
      </c>
      <c r="K52" s="3">
        <f t="shared" si="12"/>
        <v>0.46</v>
      </c>
      <c r="L52" s="22"/>
      <c r="M52" s="9">
        <v>6000</v>
      </c>
      <c r="N52" s="22"/>
      <c r="O52" s="23"/>
    </row>
    <row r="53" spans="1:16" x14ac:dyDescent="0.2">
      <c r="A53" s="1" t="s">
        <v>15</v>
      </c>
      <c r="C53" s="8">
        <v>150</v>
      </c>
      <c r="D53" s="25">
        <v>15.407407407407407</v>
      </c>
      <c r="E53" s="3">
        <v>4.5</v>
      </c>
      <c r="F53" s="3">
        <f t="shared" si="13"/>
        <v>69.333333333333329</v>
      </c>
      <c r="G53" s="3">
        <v>0.5</v>
      </c>
      <c r="I53" s="3">
        <f t="shared" si="11"/>
        <v>69.833333333333329</v>
      </c>
      <c r="K53" s="3">
        <f t="shared" si="12"/>
        <v>0.82</v>
      </c>
      <c r="L53" s="22"/>
      <c r="M53" s="9">
        <v>0</v>
      </c>
      <c r="N53" s="22"/>
      <c r="O53" s="23"/>
    </row>
    <row r="54" spans="1:16" ht="6" customHeight="1" x14ac:dyDescent="0.2">
      <c r="C54" s="8"/>
      <c r="D54" s="8"/>
      <c r="I54" s="3"/>
      <c r="M54" s="9"/>
      <c r="O54" s="21"/>
    </row>
    <row r="55" spans="1:16" ht="14.25" thickBot="1" x14ac:dyDescent="0.3">
      <c r="A55" s="1" t="s">
        <v>8</v>
      </c>
      <c r="C55" s="10">
        <f>SUM(C47:C54)</f>
        <v>3000</v>
      </c>
      <c r="D55" s="10"/>
      <c r="E55" s="11"/>
      <c r="F55" s="11"/>
      <c r="G55" s="11"/>
      <c r="H55" s="12"/>
      <c r="I55" s="11"/>
      <c r="M55" s="13">
        <f>SUM(M47:M54)</f>
        <v>16000</v>
      </c>
      <c r="O55" s="21"/>
      <c r="P55" s="11"/>
    </row>
    <row r="56" spans="1:16" s="14" customFormat="1" ht="6" customHeight="1" thickTop="1" x14ac:dyDescent="0.2">
      <c r="C56" s="15"/>
      <c r="D56" s="15"/>
      <c r="E56" s="16"/>
      <c r="F56" s="16"/>
      <c r="G56" s="16"/>
      <c r="H56" s="17"/>
      <c r="I56" s="16"/>
      <c r="J56" s="17"/>
      <c r="K56" s="16"/>
      <c r="L56" s="17"/>
      <c r="M56" s="18"/>
      <c r="N56" s="17"/>
      <c r="P56" s="16"/>
    </row>
    <row r="57" spans="1:16" ht="12.75" customHeight="1" x14ac:dyDescent="0.2">
      <c r="A57" s="2" t="s">
        <v>56</v>
      </c>
      <c r="M57" s="20"/>
    </row>
    <row r="58" spans="1:16" ht="12.75" customHeight="1" x14ac:dyDescent="0.2">
      <c r="A58" s="1" t="s">
        <v>20</v>
      </c>
      <c r="C58" s="19">
        <v>1000</v>
      </c>
      <c r="D58" s="26" t="s">
        <v>65</v>
      </c>
      <c r="E58" s="3">
        <v>0</v>
      </c>
      <c r="F58" s="3">
        <v>0</v>
      </c>
      <c r="G58" s="3">
        <v>0</v>
      </c>
      <c r="I58" s="3">
        <f>F58+G58</f>
        <v>0</v>
      </c>
      <c r="K58" s="3">
        <v>0</v>
      </c>
      <c r="L58" s="22"/>
      <c r="M58" s="9">
        <v>15000</v>
      </c>
      <c r="N58" s="22"/>
      <c r="O58" s="23"/>
    </row>
    <row r="59" spans="1:16" ht="12.75" customHeight="1" x14ac:dyDescent="0.2">
      <c r="A59" s="1" t="s">
        <v>25</v>
      </c>
      <c r="C59" s="19">
        <v>750</v>
      </c>
      <c r="D59" s="25">
        <v>10</v>
      </c>
      <c r="E59" s="3">
        <v>3</v>
      </c>
      <c r="F59" s="3">
        <f t="shared" ref="F59:F62" si="14">D59*E59</f>
        <v>30</v>
      </c>
      <c r="G59" s="3">
        <v>4.5</v>
      </c>
      <c r="I59" s="3">
        <f>F59+G59</f>
        <v>34.5</v>
      </c>
      <c r="K59" s="3">
        <f>ROUND(D59*0.09435,2)</f>
        <v>0.94</v>
      </c>
      <c r="L59" s="22"/>
      <c r="M59" s="9">
        <v>15000</v>
      </c>
      <c r="N59" s="22"/>
      <c r="O59" s="23"/>
    </row>
    <row r="60" spans="1:16" ht="12.75" customHeight="1" x14ac:dyDescent="0.2">
      <c r="A60" s="1" t="s">
        <v>26</v>
      </c>
      <c r="C60" s="19">
        <v>750</v>
      </c>
      <c r="D60" s="25">
        <v>10</v>
      </c>
      <c r="E60" s="3">
        <v>3</v>
      </c>
      <c r="F60" s="3">
        <f t="shared" si="14"/>
        <v>30</v>
      </c>
      <c r="G60" s="3">
        <v>4.5</v>
      </c>
      <c r="I60" s="3">
        <f>F60+G60</f>
        <v>34.5</v>
      </c>
      <c r="K60" s="3">
        <f>ROUND(D60*0.09435,2)</f>
        <v>0.94</v>
      </c>
      <c r="L60" s="22"/>
      <c r="M60" s="9">
        <v>15000</v>
      </c>
      <c r="N60" s="22"/>
      <c r="O60" s="23"/>
    </row>
    <row r="61" spans="1:16" ht="12.75" customHeight="1" x14ac:dyDescent="0.2">
      <c r="A61" s="1" t="s">
        <v>21</v>
      </c>
      <c r="C61" s="8">
        <v>150</v>
      </c>
      <c r="D61" s="25">
        <v>10.913580246913579</v>
      </c>
      <c r="E61" s="3">
        <v>4.5</v>
      </c>
      <c r="F61" s="3">
        <f t="shared" si="14"/>
        <v>49.111111111111107</v>
      </c>
      <c r="G61" s="3">
        <v>0.5</v>
      </c>
      <c r="I61" s="3">
        <f>F61+G61</f>
        <v>49.611111111111107</v>
      </c>
      <c r="K61" s="3">
        <f>ROUND(D61*0.05307,2)</f>
        <v>0.57999999999999996</v>
      </c>
      <c r="L61" s="22"/>
      <c r="M61" s="9">
        <v>0</v>
      </c>
      <c r="N61" s="22"/>
      <c r="O61" s="23"/>
    </row>
    <row r="62" spans="1:16" ht="12.75" customHeight="1" x14ac:dyDescent="0.2">
      <c r="A62" s="1" t="s">
        <v>22</v>
      </c>
      <c r="C62" s="8">
        <v>100</v>
      </c>
      <c r="D62" s="25">
        <v>11.876543209876543</v>
      </c>
      <c r="E62" s="3">
        <v>4.5</v>
      </c>
      <c r="F62" s="3">
        <f t="shared" si="14"/>
        <v>53.444444444444443</v>
      </c>
      <c r="G62" s="3">
        <v>0.5</v>
      </c>
      <c r="I62" s="3">
        <f>F62+G62</f>
        <v>53.944444444444443</v>
      </c>
      <c r="K62" s="3">
        <f>ROUND(D62*0.05307,2)</f>
        <v>0.63</v>
      </c>
      <c r="L62" s="22"/>
      <c r="M62" s="9">
        <v>0</v>
      </c>
      <c r="N62" s="22"/>
      <c r="O62" s="23"/>
    </row>
    <row r="63" spans="1:16" ht="6" customHeight="1" x14ac:dyDescent="0.2">
      <c r="M63" s="20"/>
      <c r="O63" s="21"/>
    </row>
    <row r="64" spans="1:16" ht="14.25" thickBot="1" x14ac:dyDescent="0.3">
      <c r="A64" s="1" t="s">
        <v>8</v>
      </c>
      <c r="C64" s="10">
        <f>SUM(C58:C63)</f>
        <v>2750</v>
      </c>
      <c r="D64" s="10"/>
      <c r="E64" s="11"/>
      <c r="F64" s="11"/>
      <c r="G64" s="11"/>
      <c r="H64" s="12"/>
      <c r="I64" s="11"/>
      <c r="M64" s="13">
        <f>SUM(M58:M63)</f>
        <v>45000</v>
      </c>
      <c r="P64" s="11"/>
    </row>
    <row r="65" spans="1:16" s="14" customFormat="1" ht="6" customHeight="1" thickTop="1" x14ac:dyDescent="0.2">
      <c r="C65" s="15"/>
      <c r="D65" s="15"/>
      <c r="E65" s="16"/>
      <c r="F65" s="16"/>
      <c r="G65" s="16"/>
      <c r="H65" s="17"/>
      <c r="I65" s="16"/>
      <c r="J65" s="17"/>
      <c r="K65" s="16"/>
      <c r="L65" s="17"/>
      <c r="M65" s="18"/>
      <c r="N65" s="17"/>
      <c r="P65" s="16"/>
    </row>
    <row r="66" spans="1:16" x14ac:dyDescent="0.2">
      <c r="A66" s="2" t="s">
        <v>57</v>
      </c>
      <c r="M66" s="20"/>
    </row>
    <row r="67" spans="1:16" x14ac:dyDescent="0.2">
      <c r="A67" s="1" t="s">
        <v>23</v>
      </c>
      <c r="C67" s="8">
        <v>150</v>
      </c>
      <c r="D67" s="25">
        <v>10.432098765432098</v>
      </c>
      <c r="E67" s="3">
        <v>4.5</v>
      </c>
      <c r="F67" s="3">
        <f>D67*E67</f>
        <v>46.944444444444443</v>
      </c>
      <c r="G67" s="3">
        <v>0.5</v>
      </c>
      <c r="I67" s="3">
        <f>F67+G67</f>
        <v>47.444444444444443</v>
      </c>
      <c r="K67" s="3">
        <f>ROUND(D67*0.05307,2)</f>
        <v>0.55000000000000004</v>
      </c>
      <c r="L67" s="22"/>
      <c r="M67" s="9">
        <v>0</v>
      </c>
      <c r="N67" s="22"/>
      <c r="O67" s="3"/>
    </row>
    <row r="68" spans="1:16" x14ac:dyDescent="0.2">
      <c r="A68" s="1" t="s">
        <v>24</v>
      </c>
      <c r="C68" s="19">
        <v>800</v>
      </c>
      <c r="D68" s="26" t="s">
        <v>65</v>
      </c>
      <c r="E68" s="3">
        <v>0</v>
      </c>
      <c r="F68" s="3">
        <v>0</v>
      </c>
      <c r="G68" s="3">
        <v>0.5</v>
      </c>
      <c r="I68" s="3">
        <f>F68+G68</f>
        <v>0.5</v>
      </c>
      <c r="K68" s="3">
        <v>0</v>
      </c>
      <c r="L68" s="22"/>
      <c r="M68" s="9">
        <v>15000</v>
      </c>
      <c r="N68" s="22"/>
      <c r="O68" s="3"/>
    </row>
    <row r="69" spans="1:16" x14ac:dyDescent="0.2">
      <c r="A69" s="1" t="s">
        <v>34</v>
      </c>
      <c r="C69" s="8">
        <v>150</v>
      </c>
      <c r="D69" s="25">
        <v>10.592592592592592</v>
      </c>
      <c r="E69" s="3">
        <v>4.5</v>
      </c>
      <c r="F69" s="3">
        <f t="shared" ref="F69:F71" si="15">D69*E69</f>
        <v>47.666666666666664</v>
      </c>
      <c r="G69" s="3">
        <v>1.5</v>
      </c>
      <c r="I69" s="3">
        <f>F69+G69</f>
        <v>49.166666666666664</v>
      </c>
      <c r="K69" s="3">
        <f>ROUND(D69*0.05307,2)</f>
        <v>0.56000000000000005</v>
      </c>
      <c r="L69" s="22"/>
      <c r="M69" s="9">
        <v>1000</v>
      </c>
      <c r="N69" s="22"/>
      <c r="O69" s="3"/>
    </row>
    <row r="70" spans="1:16" x14ac:dyDescent="0.2">
      <c r="A70" s="1" t="s">
        <v>35</v>
      </c>
      <c r="C70" s="8">
        <v>250</v>
      </c>
      <c r="D70" s="25">
        <v>16.530864197530864</v>
      </c>
      <c r="E70" s="3">
        <v>4.5</v>
      </c>
      <c r="F70" s="3">
        <f t="shared" si="15"/>
        <v>74.388888888888886</v>
      </c>
      <c r="G70" s="3">
        <v>1.5</v>
      </c>
      <c r="I70" s="3">
        <f>F70+G70</f>
        <v>75.888888888888886</v>
      </c>
      <c r="K70" s="3">
        <f>ROUND(D70*0.05307,2)</f>
        <v>0.88</v>
      </c>
      <c r="L70" s="22"/>
      <c r="M70" s="9">
        <v>1000</v>
      </c>
      <c r="N70" s="22"/>
      <c r="O70" s="3"/>
    </row>
    <row r="71" spans="1:16" x14ac:dyDescent="0.2">
      <c r="A71" s="1" t="s">
        <v>50</v>
      </c>
      <c r="C71" s="8">
        <v>1000</v>
      </c>
      <c r="D71" s="25">
        <v>1</v>
      </c>
      <c r="E71" s="3">
        <v>7.5</v>
      </c>
      <c r="F71" s="3">
        <f t="shared" si="15"/>
        <v>7.5</v>
      </c>
      <c r="G71" s="3">
        <v>4</v>
      </c>
      <c r="I71" s="3">
        <f>F71+G71</f>
        <v>11.5</v>
      </c>
      <c r="K71" s="3">
        <v>0</v>
      </c>
      <c r="L71" s="22"/>
      <c r="M71" s="9">
        <v>20000</v>
      </c>
      <c r="N71" s="22"/>
      <c r="O71" s="24"/>
    </row>
    <row r="72" spans="1:16" x14ac:dyDescent="0.2">
      <c r="C72" s="8"/>
      <c r="D72" s="25"/>
      <c r="I72" s="3"/>
      <c r="M72" s="9"/>
    </row>
    <row r="73" spans="1:16" ht="13.5" x14ac:dyDescent="0.25">
      <c r="A73" s="1" t="s">
        <v>8</v>
      </c>
      <c r="C73" s="10">
        <f>SUM(C65:C71)</f>
        <v>2350</v>
      </c>
      <c r="D73" s="10"/>
      <c r="E73" s="11"/>
      <c r="F73" s="11"/>
      <c r="G73" s="11"/>
      <c r="H73" s="12"/>
      <c r="I73" s="11"/>
      <c r="M73" s="13">
        <f>SUM(M65:M71)</f>
        <v>37000</v>
      </c>
      <c r="P73" s="11"/>
    </row>
  </sheetData>
  <phoneticPr fontId="0" type="noConversion"/>
  <pageMargins left="0.75" right="0.75" top="1" bottom="1" header="0.5" footer="0.5"/>
  <pageSetup scale="57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Portfolios_2011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