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Biggs\Documents\"/>
    </mc:Choice>
  </mc:AlternateContent>
  <bookViews>
    <workbookView xWindow="0" yWindow="0" windowWidth="19200" windowHeight="12660"/>
  </bookViews>
  <sheets>
    <sheet name="Combined Income and cash flow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2" l="1"/>
  <c r="J47" i="2"/>
  <c r="J52" i="2"/>
  <c r="J45" i="2"/>
  <c r="J12" i="2"/>
  <c r="J13" i="2" s="1"/>
  <c r="J15" i="2" s="1"/>
  <c r="J17" i="2" s="1"/>
  <c r="E59" i="2"/>
  <c r="E45" i="2"/>
  <c r="E15" i="2"/>
  <c r="E17" i="2" s="1"/>
  <c r="E34" i="2" s="1"/>
  <c r="E12" i="2"/>
  <c r="H55" i="1" l="1"/>
  <c r="H52" i="1"/>
  <c r="H44" i="1"/>
  <c r="H30" i="1"/>
  <c r="H47" i="1"/>
  <c r="H41" i="1"/>
  <c r="H12" i="1" l="1"/>
  <c r="H13" i="1" s="1"/>
  <c r="H14" i="1" l="1"/>
  <c r="H15" i="1" s="1"/>
</calcChain>
</file>

<file path=xl/sharedStrings.xml><?xml version="1.0" encoding="utf-8"?>
<sst xmlns="http://schemas.openxmlformats.org/spreadsheetml/2006/main" count="147" uniqueCount="75">
  <si>
    <t>Other</t>
  </si>
  <si>
    <t>Alphabet Inc.</t>
  </si>
  <si>
    <t>Free Cash Flow Statement</t>
  </si>
  <si>
    <t>($ millions)</t>
  </si>
  <si>
    <t>Revenues</t>
  </si>
  <si>
    <t>Costs and Expense:</t>
  </si>
  <si>
    <t>Cost of revenues</t>
  </si>
  <si>
    <t>Research and Development</t>
  </si>
  <si>
    <t>Slaes and Marketing</t>
  </si>
  <si>
    <t>General and Administrative</t>
  </si>
  <si>
    <t>Total costs and expenses</t>
  </si>
  <si>
    <t>Operating Income</t>
  </si>
  <si>
    <t>Net operating profit after tax (NOPAT)</t>
  </si>
  <si>
    <t>Adjustments:</t>
  </si>
  <si>
    <t>Depreciation and impairment of property and equipment</t>
  </si>
  <si>
    <t>Amortization and impairment of intangible assets</t>
  </si>
  <si>
    <t>Stock-based compensation expense</t>
  </si>
  <si>
    <t>Deferred income taxes</t>
  </si>
  <si>
    <t>Gain on divestiture of business</t>
  </si>
  <si>
    <t>Changes in assets and liabilities, net of effects of acquisitions:</t>
  </si>
  <si>
    <t>Accounts receivable</t>
  </si>
  <si>
    <t>Income taxes, net</t>
  </si>
  <si>
    <t>Prepaid revenue share, expenses and other assets</t>
  </si>
  <si>
    <t>Accounts payable</t>
  </si>
  <si>
    <t>Accrued expenses and other liabilities</t>
  </si>
  <si>
    <t>Accrued revenue share</t>
  </si>
  <si>
    <t>Deferred revenue</t>
  </si>
  <si>
    <t>Purchases of property and equipment</t>
  </si>
  <si>
    <t>Proceeds from disposals of property and equipment</t>
  </si>
  <si>
    <t>Purchases of marketable securities</t>
  </si>
  <si>
    <t>Maturities and sales of marketable securities</t>
  </si>
  <si>
    <t>Purchases of non-marketable investments</t>
  </si>
  <si>
    <t>Maturities and sales of non-marketable investments</t>
  </si>
  <si>
    <t>Cash collateral related to securities lending</t>
  </si>
  <si>
    <t>Investments in reverse repurchase agreements</t>
  </si>
  <si>
    <t>Proceeds from divestiture of business</t>
  </si>
  <si>
    <t>Acquisitions, net of cash acquired, and purchases of intangible assets</t>
  </si>
  <si>
    <t>Free Cash Flow</t>
  </si>
  <si>
    <t>Interest Income</t>
  </si>
  <si>
    <t>Nononperating Cash Flows</t>
  </si>
  <si>
    <t>Interest Expense</t>
  </si>
  <si>
    <t>Net payments related to stock-based award activities</t>
  </si>
  <si>
    <t>Repurchases of capital stock</t>
  </si>
  <si>
    <t>Proceeds from issuance of debt, net of costs</t>
  </si>
  <si>
    <t>Repayments of debt</t>
  </si>
  <si>
    <t>Capital Cash Flow</t>
  </si>
  <si>
    <t>Net Change In Cash</t>
  </si>
  <si>
    <t>Deferred Income taxes</t>
  </si>
  <si>
    <t>(Gain) loss on marketable and non-marketable investments, net</t>
  </si>
  <si>
    <t xml:space="preserve">Tax provision on Interest Income </t>
  </si>
  <si>
    <t xml:space="preserve">Tax provision on Interest Expense </t>
  </si>
  <si>
    <t>Tax provision operating earnings</t>
  </si>
  <si>
    <t>Google Inc.</t>
  </si>
  <si>
    <t>Combined Income and Cash Flow Statement</t>
  </si>
  <si>
    <t>For Year Ended December 31, 2016 (in millions $)</t>
  </si>
  <si>
    <t>Cost and Expenses:</t>
  </si>
  <si>
    <t>Research and development</t>
  </si>
  <si>
    <t>Sales and marketing</t>
  </si>
  <si>
    <t>General and administrative</t>
  </si>
  <si>
    <t>Income from operations</t>
  </si>
  <si>
    <t>Other income (expense), net</t>
  </si>
  <si>
    <t>Income before income taxes</t>
  </si>
  <si>
    <t>Provision for income taxes</t>
  </si>
  <si>
    <t>Net income</t>
  </si>
  <si>
    <t>Net cash used in investing activities</t>
  </si>
  <si>
    <t>Adjustment Payment to Class C capital stockholders</t>
  </si>
  <si>
    <t>Net cash used in financing activities</t>
  </si>
  <si>
    <t>GAAP</t>
  </si>
  <si>
    <t>ADJUSTMENTS</t>
  </si>
  <si>
    <t>FCF</t>
  </si>
  <si>
    <t xml:space="preserve"> Cash from operations activities</t>
  </si>
  <si>
    <t>NOPAT</t>
  </si>
  <si>
    <t>Adjustments</t>
  </si>
  <si>
    <t>Purchases of Marketable securities</t>
  </si>
  <si>
    <t>Nonoperating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</si>
</sst>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8" formatCode="0_);[Red]\(0\)"/>
    <numFmt numFmtId="169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6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38" fontId="0" fillId="0" borderId="0" xfId="0" applyNumberFormat="1"/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164" fontId="6" fillId="0" borderId="0" xfId="1" applyNumberFormat="1" applyFont="1"/>
    <xf numFmtId="164" fontId="2" fillId="0" borderId="0" xfId="1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4" fontId="0" fillId="0" borderId="4" xfId="0" applyNumberFormat="1" applyBorder="1"/>
    <xf numFmtId="0" fontId="5" fillId="0" borderId="0" xfId="0" applyFont="1" applyAlignment="1">
      <alignment horizontal="center"/>
    </xf>
    <xf numFmtId="6" fontId="0" fillId="0" borderId="0" xfId="2" applyNumberFormat="1" applyFont="1"/>
    <xf numFmtId="6" fontId="0" fillId="0" borderId="4" xfId="0" applyNumberFormat="1" applyBorder="1"/>
    <xf numFmtId="164" fontId="0" fillId="0" borderId="0" xfId="0" applyNumberFormat="1"/>
    <xf numFmtId="168" fontId="0" fillId="0" borderId="0" xfId="0" applyNumberFormat="1"/>
    <xf numFmtId="38" fontId="0" fillId="0" borderId="4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69" fontId="2" fillId="0" borderId="0" xfId="2" applyNumberFormat="1" applyFont="1"/>
    <xf numFmtId="0" fontId="2" fillId="0" borderId="0" xfId="0" applyFont="1" applyAlignment="1">
      <alignment horizontal="left" indent="2"/>
    </xf>
    <xf numFmtId="164" fontId="2" fillId="0" borderId="0" xfId="1" applyNumberFormat="1" applyFont="1" applyAlignment="1"/>
    <xf numFmtId="0" fontId="0" fillId="0" borderId="0" xfId="0" applyAlignment="1"/>
    <xf numFmtId="0" fontId="0" fillId="0" borderId="0" xfId="0"/>
    <xf numFmtId="164" fontId="7" fillId="0" borderId="7" xfId="1" applyNumberFormat="1" applyFont="1" applyBorder="1" applyAlignment="1"/>
    <xf numFmtId="164" fontId="2" fillId="0" borderId="0" xfId="1" applyNumberFormat="1" applyFont="1"/>
    <xf numFmtId="164" fontId="7" fillId="0" borderId="8" xfId="3" applyNumberFormat="1" applyFont="1" applyBorder="1" applyAlignment="1"/>
    <xf numFmtId="37" fontId="2" fillId="0" borderId="0" xfId="1" applyNumberFormat="1" applyFont="1" applyAlignment="1"/>
    <xf numFmtId="169" fontId="8" fillId="0" borderId="6" xfId="2" applyNumberFormat="1" applyFont="1" applyBorder="1" applyAlignment="1"/>
    <xf numFmtId="0" fontId="2" fillId="0" borderId="0" xfId="0" applyNumberFormat="1" applyFont="1" applyAlignment="1">
      <alignment horizontal="left" wrapText="1" indent="2"/>
    </xf>
    <xf numFmtId="164" fontId="6" fillId="0" borderId="0" xfId="1" applyNumberFormat="1" applyFont="1" applyAlignment="1"/>
    <xf numFmtId="164" fontId="2" fillId="0" borderId="5" xfId="1" applyNumberFormat="1" applyFont="1" applyBorder="1" applyAlignment="1"/>
    <xf numFmtId="0" fontId="0" fillId="0" borderId="0" xfId="0" applyAlignment="1">
      <alignment vertical="top"/>
    </xf>
    <xf numFmtId="43" fontId="2" fillId="0" borderId="0" xfId="1" applyNumberFormat="1" applyFont="1" applyAlignment="1">
      <alignment vertical="top"/>
    </xf>
    <xf numFmtId="0" fontId="8" fillId="0" borderId="0" xfId="0" applyNumberFormat="1" applyFont="1" applyAlignment="1">
      <alignment horizontal="left" wrapText="1" indent="6"/>
    </xf>
    <xf numFmtId="164" fontId="2" fillId="0" borderId="5" xfId="1" applyNumberFormat="1" applyFont="1" applyBorder="1" applyAlignment="1">
      <alignment vertical="top"/>
    </xf>
    <xf numFmtId="0" fontId="8" fillId="0" borderId="0" xfId="0" applyNumberFormat="1" applyFont="1" applyAlignment="1">
      <alignment horizontal="left" wrapText="1"/>
    </xf>
    <xf numFmtId="43" fontId="0" fillId="0" borderId="0" xfId="1" applyNumberFormat="1" applyFont="1" applyAlignment="1">
      <alignment vertical="top"/>
    </xf>
    <xf numFmtId="0" fontId="0" fillId="0" borderId="0" xfId="0" applyNumberFormat="1" applyAlignment="1">
      <alignment horizontal="left" wrapText="1"/>
    </xf>
    <xf numFmtId="164" fontId="7" fillId="0" borderId="0" xfId="3" applyNumberFormat="1" applyFont="1" applyBorder="1" applyAlignment="1">
      <alignment vertical="top"/>
    </xf>
    <xf numFmtId="169" fontId="2" fillId="0" borderId="0" xfId="2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9" fontId="2" fillId="0" borderId="6" xfId="2" applyNumberFormat="1" applyFont="1" applyBorder="1"/>
    <xf numFmtId="0" fontId="11" fillId="0" borderId="0" xfId="0" applyFont="1" applyAlignment="1">
      <alignment horizontal="center"/>
    </xf>
    <xf numFmtId="38" fontId="2" fillId="0" borderId="0" xfId="0" applyNumberFormat="1" applyFont="1" applyAlignment="1"/>
    <xf numFmtId="164" fontId="2" fillId="0" borderId="2" xfId="0" applyNumberFormat="1" applyFont="1" applyBorder="1" applyAlignment="1"/>
    <xf numFmtId="164" fontId="6" fillId="0" borderId="0" xfId="2" applyNumberFormat="1" applyFont="1" applyAlignment="1"/>
    <xf numFmtId="164" fontId="2" fillId="0" borderId="0" xfId="1" applyNumberFormat="1" applyFont="1" applyBorder="1" applyAlignment="1"/>
    <xf numFmtId="1" fontId="2" fillId="0" borderId="0" xfId="0" applyNumberFormat="1" applyFont="1" applyAlignment="1"/>
    <xf numFmtId="0" fontId="8" fillId="0" borderId="0" xfId="0" applyNumberFormat="1" applyFont="1" applyAlignment="1">
      <alignment horizontal="left" wrapText="1" indent="2"/>
    </xf>
    <xf numFmtId="0" fontId="8" fillId="0" borderId="0" xfId="0" applyNumberFormat="1" applyFont="1" applyAlignment="1">
      <alignment horizontal="center" wrapText="1"/>
    </xf>
    <xf numFmtId="164" fontId="2" fillId="0" borderId="6" xfId="0" applyNumberFormat="1" applyFont="1" applyBorder="1" applyAlignment="1"/>
    <xf numFmtId="38" fontId="2" fillId="0" borderId="0" xfId="1" applyNumberFormat="1" applyFont="1" applyAlignment="1"/>
    <xf numFmtId="164" fontId="7" fillId="0" borderId="0" xfId="1" applyNumberFormat="1" applyFont="1" applyBorder="1" applyAlignment="1"/>
    <xf numFmtId="38" fontId="2" fillId="0" borderId="0" xfId="0" applyNumberFormat="1" applyFont="1"/>
    <xf numFmtId="164" fontId="6" fillId="0" borderId="0" xfId="1" applyNumberFormat="1" applyFont="1" applyBorder="1"/>
    <xf numFmtId="164" fontId="6" fillId="0" borderId="0" xfId="1" applyNumberFormat="1" applyFont="1" applyBorder="1" applyAlignment="1">
      <alignment vertical="top"/>
    </xf>
    <xf numFmtId="0" fontId="7" fillId="0" borderId="0" xfId="0" applyNumberFormat="1" applyFont="1" applyAlignment="1">
      <alignment horizontal="left" wrapText="1"/>
    </xf>
    <xf numFmtId="164" fontId="2" fillId="0" borderId="0" xfId="1" applyNumberFormat="1" applyFont="1" applyBorder="1" applyAlignment="1">
      <alignment vertical="top"/>
    </xf>
    <xf numFmtId="164" fontId="2" fillId="0" borderId="5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 applyAlignment="1">
      <alignment vertical="top"/>
    </xf>
  </cellXfs>
  <cellStyles count="4">
    <cellStyle name="Comma" xfId="1" builtinId="3"/>
    <cellStyle name="Currency" xfId="2" builtinId="4"/>
    <cellStyle name="Heading 3" xfId="3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topLeftCell="A23" zoomScaleNormal="100" workbookViewId="0">
      <selection activeCell="H39" sqref="H39"/>
    </sheetView>
  </sheetViews>
  <sheetFormatPr defaultRowHeight="15" x14ac:dyDescent="0.25"/>
  <cols>
    <col min="1" max="1" width="43.42578125" customWidth="1"/>
    <col min="5" max="5" width="11.5703125" bestFit="1" customWidth="1"/>
    <col min="6" max="6" width="9.140625" customWidth="1"/>
    <col min="7" max="7" width="9.5703125" customWidth="1"/>
    <col min="8" max="8" width="14" customWidth="1"/>
    <col min="10" max="10" width="11.5703125" bestFit="1" customWidth="1"/>
    <col min="11" max="11" width="50.5703125" bestFit="1" customWidth="1"/>
  </cols>
  <sheetData>
    <row r="1" spans="1:15" ht="15" customHeight="1" x14ac:dyDescent="0.25">
      <c r="A1" s="28" t="s">
        <v>52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29"/>
      <c r="N1" s="29"/>
    </row>
    <row r="2" spans="1:15" ht="15" customHeight="1" x14ac:dyDescent="0.25">
      <c r="A2" s="10" t="s">
        <v>53</v>
      </c>
      <c r="B2" s="10"/>
      <c r="C2" s="10"/>
      <c r="D2" s="10"/>
      <c r="E2" s="10"/>
      <c r="F2" s="10"/>
      <c r="G2" s="10"/>
      <c r="H2" s="10"/>
      <c r="I2" s="29"/>
      <c r="J2" s="29"/>
      <c r="K2" s="29"/>
      <c r="L2" s="29"/>
      <c r="M2" s="29"/>
      <c r="N2" s="29"/>
    </row>
    <row r="3" spans="1:15" ht="15" customHeight="1" x14ac:dyDescent="0.25">
      <c r="A3" s="10" t="s">
        <v>54</v>
      </c>
      <c r="B3" s="10"/>
      <c r="C3" s="10"/>
      <c r="D3" s="10"/>
      <c r="E3" s="10"/>
      <c r="F3" s="10"/>
      <c r="G3" s="10"/>
      <c r="H3" s="10"/>
      <c r="I3" s="29"/>
      <c r="J3" s="29"/>
      <c r="K3" s="29"/>
      <c r="L3" s="29"/>
      <c r="M3" s="29"/>
      <c r="N3" s="29"/>
      <c r="O3" s="29"/>
    </row>
    <row r="4" spans="1:15" ht="15" customHeight="1" x14ac:dyDescent="0.25">
      <c r="A4" s="10"/>
      <c r="B4" s="10"/>
      <c r="C4" s="10"/>
      <c r="D4" s="10"/>
      <c r="E4" s="10"/>
      <c r="F4" s="10"/>
      <c r="G4" s="10"/>
      <c r="H4" s="10"/>
      <c r="I4" s="29"/>
      <c r="J4" s="1"/>
      <c r="K4" s="1"/>
      <c r="L4" s="1"/>
      <c r="M4" s="1"/>
      <c r="N4" s="1"/>
      <c r="O4" s="29"/>
    </row>
    <row r="5" spans="1:15" ht="15" customHeight="1" x14ac:dyDescent="0.3">
      <c r="A5" s="1"/>
      <c r="B5" s="1"/>
      <c r="C5" s="1"/>
      <c r="D5" s="1"/>
      <c r="E5" s="53" t="s">
        <v>67</v>
      </c>
      <c r="F5" s="56"/>
      <c r="G5" s="52" t="s">
        <v>68</v>
      </c>
      <c r="H5" s="1"/>
      <c r="I5" s="29"/>
      <c r="J5" s="52" t="s">
        <v>69</v>
      </c>
      <c r="K5" s="1"/>
      <c r="L5" s="1"/>
      <c r="M5" s="1"/>
      <c r="N5" s="1"/>
      <c r="O5" s="29"/>
    </row>
    <row r="6" spans="1:15" ht="15.75" x14ac:dyDescent="0.25">
      <c r="A6" s="29" t="s">
        <v>4</v>
      </c>
      <c r="B6" s="29"/>
      <c r="C6" s="29"/>
      <c r="D6" s="29"/>
      <c r="E6" s="30">
        <v>90272</v>
      </c>
      <c r="G6" s="16"/>
      <c r="J6" s="30">
        <v>90272</v>
      </c>
      <c r="K6" s="29" t="s">
        <v>4</v>
      </c>
    </row>
    <row r="7" spans="1:15" ht="15.75" x14ac:dyDescent="0.25">
      <c r="A7" s="29" t="s">
        <v>55</v>
      </c>
      <c r="B7" s="29"/>
      <c r="C7" s="29"/>
      <c r="D7" s="29"/>
      <c r="E7" s="16"/>
      <c r="G7" s="16"/>
      <c r="J7" s="16"/>
      <c r="K7" s="29" t="s">
        <v>55</v>
      </c>
    </row>
    <row r="8" spans="1:15" ht="15.75" x14ac:dyDescent="0.25">
      <c r="A8" s="31" t="s">
        <v>6</v>
      </c>
      <c r="B8" s="29"/>
      <c r="C8" s="29"/>
      <c r="D8" s="29"/>
      <c r="E8" s="32">
        <v>35138</v>
      </c>
      <c r="G8" s="29"/>
      <c r="I8" s="33"/>
      <c r="J8" s="32">
        <v>35138</v>
      </c>
      <c r="K8" s="31" t="s">
        <v>6</v>
      </c>
      <c r="L8" s="34"/>
    </row>
    <row r="9" spans="1:15" ht="15.75" x14ac:dyDescent="0.25">
      <c r="A9" s="31" t="s">
        <v>56</v>
      </c>
      <c r="B9" s="29"/>
      <c r="C9" s="29"/>
      <c r="D9" s="29"/>
      <c r="E9" s="32">
        <v>13948</v>
      </c>
      <c r="G9" s="29"/>
      <c r="I9" s="33"/>
      <c r="J9" s="32">
        <v>13948</v>
      </c>
      <c r="K9" s="31" t="s">
        <v>56</v>
      </c>
      <c r="L9" s="34"/>
    </row>
    <row r="10" spans="1:15" ht="15.75" x14ac:dyDescent="0.25">
      <c r="A10" s="31" t="s">
        <v>57</v>
      </c>
      <c r="B10" s="29"/>
      <c r="C10" s="29"/>
      <c r="D10" s="29"/>
      <c r="E10" s="32">
        <v>10485</v>
      </c>
      <c r="G10" s="29"/>
      <c r="I10" s="33"/>
      <c r="J10" s="32">
        <v>10485</v>
      </c>
      <c r="K10" s="31" t="s">
        <v>57</v>
      </c>
      <c r="L10" s="34"/>
    </row>
    <row r="11" spans="1:15" ht="15.75" x14ac:dyDescent="0.25">
      <c r="A11" s="31" t="s">
        <v>58</v>
      </c>
      <c r="B11" s="29"/>
      <c r="C11" s="29"/>
      <c r="D11" s="29"/>
      <c r="E11" s="32">
        <v>6985</v>
      </c>
      <c r="G11" s="29"/>
      <c r="I11" s="33"/>
      <c r="J11" s="32">
        <v>6985</v>
      </c>
      <c r="K11" s="31" t="s">
        <v>58</v>
      </c>
      <c r="L11" s="34"/>
    </row>
    <row r="12" spans="1:15" ht="16.5" thickBot="1" x14ac:dyDescent="0.3">
      <c r="A12" s="29" t="s">
        <v>10</v>
      </c>
      <c r="B12" s="29"/>
      <c r="C12" s="29"/>
      <c r="D12" s="29"/>
      <c r="E12" s="55">
        <f>SUM(J8:J11)</f>
        <v>66556</v>
      </c>
      <c r="G12" s="29"/>
      <c r="I12" s="33"/>
      <c r="J12" s="55">
        <f>SUM(J8:J11)</f>
        <v>66556</v>
      </c>
      <c r="K12" s="29" t="s">
        <v>10</v>
      </c>
      <c r="L12" s="34"/>
    </row>
    <row r="13" spans="1:15" ht="16.5" thickTop="1" x14ac:dyDescent="0.25">
      <c r="A13" s="29" t="s">
        <v>59</v>
      </c>
      <c r="B13" s="29"/>
      <c r="C13" s="29"/>
      <c r="D13" s="29"/>
      <c r="E13" s="32">
        <v>23716</v>
      </c>
      <c r="G13" s="29"/>
      <c r="I13" s="33"/>
      <c r="J13" s="32">
        <f>SUM(J6-J12)</f>
        <v>23716</v>
      </c>
      <c r="K13" s="29" t="s">
        <v>59</v>
      </c>
      <c r="L13" s="34"/>
    </row>
    <row r="14" spans="1:15" ht="15.75" x14ac:dyDescent="0.25">
      <c r="A14" s="29" t="s">
        <v>60</v>
      </c>
      <c r="B14" s="29"/>
      <c r="C14" s="29"/>
      <c r="D14" s="29"/>
      <c r="E14" s="35">
        <v>434</v>
      </c>
      <c r="G14" s="57">
        <v>-434</v>
      </c>
      <c r="I14" s="33"/>
      <c r="J14" s="32">
        <v>0</v>
      </c>
      <c r="K14" s="29"/>
      <c r="L14" s="34"/>
    </row>
    <row r="15" spans="1:15" ht="15.75" x14ac:dyDescent="0.25">
      <c r="A15" s="29" t="s">
        <v>61</v>
      </c>
      <c r="B15" s="29"/>
      <c r="C15" s="29"/>
      <c r="D15" s="29"/>
      <c r="E15" s="36">
        <f>SUM(E13:E14)</f>
        <v>24150</v>
      </c>
      <c r="G15" s="29"/>
      <c r="I15" s="33"/>
      <c r="J15" s="58">
        <f>SUM(J13+J14)</f>
        <v>23716</v>
      </c>
      <c r="K15" s="29" t="s">
        <v>61</v>
      </c>
      <c r="L15" s="34"/>
    </row>
    <row r="16" spans="1:15" ht="15.75" x14ac:dyDescent="0.25">
      <c r="A16" s="29" t="s">
        <v>62</v>
      </c>
      <c r="B16" s="29"/>
      <c r="C16" s="29"/>
      <c r="D16" s="29"/>
      <c r="E16" s="37">
        <v>4672</v>
      </c>
      <c r="G16" s="61"/>
      <c r="I16" s="33"/>
      <c r="J16" s="29">
        <v>4672</v>
      </c>
      <c r="K16" s="29" t="s">
        <v>62</v>
      </c>
      <c r="L16" s="34"/>
    </row>
    <row r="17" spans="1:12" ht="16.5" thickBot="1" x14ac:dyDescent="0.3">
      <c r="A17" s="1" t="s">
        <v>63</v>
      </c>
      <c r="B17" s="29"/>
      <c r="C17" s="29"/>
      <c r="D17" s="29"/>
      <c r="E17" s="39">
        <f>SUM(E15-E16)</f>
        <v>19478</v>
      </c>
      <c r="G17" s="29"/>
      <c r="I17" s="33"/>
      <c r="J17" s="64">
        <f>SUM(J15-J16)</f>
        <v>19044</v>
      </c>
      <c r="K17" s="1" t="s">
        <v>71</v>
      </c>
      <c r="L17" s="34"/>
    </row>
    <row r="18" spans="1:12" ht="16.5" thickTop="1" x14ac:dyDescent="0.25">
      <c r="A18" s="54" t="s">
        <v>13</v>
      </c>
      <c r="B18" s="29"/>
      <c r="C18" s="29"/>
      <c r="D18" s="29"/>
      <c r="E18" s="38"/>
      <c r="G18" s="29"/>
      <c r="I18" s="33"/>
      <c r="J18" s="29"/>
      <c r="K18" s="54" t="s">
        <v>72</v>
      </c>
      <c r="L18" s="34"/>
    </row>
    <row r="19" spans="1:12" ht="15.75" x14ac:dyDescent="0.25">
      <c r="A19" s="16" t="s">
        <v>14</v>
      </c>
      <c r="B19" s="29"/>
      <c r="C19" s="29"/>
      <c r="D19" s="29"/>
      <c r="E19">
        <v>5267</v>
      </c>
      <c r="G19" s="29"/>
      <c r="I19" s="33"/>
      <c r="J19">
        <v>5267</v>
      </c>
      <c r="K19" s="16" t="s">
        <v>14</v>
      </c>
      <c r="L19" s="34"/>
    </row>
    <row r="20" spans="1:12" ht="15.75" x14ac:dyDescent="0.25">
      <c r="A20" s="16" t="s">
        <v>15</v>
      </c>
      <c r="B20" s="16"/>
      <c r="C20" s="16"/>
      <c r="D20" s="16"/>
      <c r="E20" s="16">
        <v>877</v>
      </c>
      <c r="G20" s="16"/>
      <c r="J20" s="16">
        <v>877</v>
      </c>
      <c r="K20" s="16" t="s">
        <v>15</v>
      </c>
    </row>
    <row r="21" spans="1:12" ht="31.5" x14ac:dyDescent="0.25">
      <c r="A21" s="40" t="s">
        <v>16</v>
      </c>
      <c r="B21" s="29"/>
      <c r="C21" s="29"/>
      <c r="D21" s="29"/>
      <c r="E21" s="32">
        <v>6703</v>
      </c>
      <c r="G21" s="29"/>
      <c r="I21" s="33"/>
      <c r="J21" s="32">
        <v>6703</v>
      </c>
      <c r="K21" s="40" t="s">
        <v>16</v>
      </c>
      <c r="L21" s="33"/>
    </row>
    <row r="22" spans="1:12" ht="15.75" x14ac:dyDescent="0.25">
      <c r="A22" s="40" t="s">
        <v>17</v>
      </c>
      <c r="B22" s="29"/>
      <c r="C22" s="29"/>
      <c r="D22" s="29"/>
      <c r="E22" s="32">
        <v>-38</v>
      </c>
      <c r="G22" s="29"/>
      <c r="I22" s="33"/>
      <c r="J22" s="32">
        <v>-38</v>
      </c>
      <c r="K22" s="40" t="s">
        <v>17</v>
      </c>
      <c r="L22" s="33"/>
    </row>
    <row r="23" spans="1:12" ht="31.5" x14ac:dyDescent="0.25">
      <c r="A23" s="40" t="s">
        <v>18</v>
      </c>
      <c r="B23" s="29"/>
      <c r="C23" s="29"/>
      <c r="D23" s="29"/>
      <c r="E23" s="32">
        <v>0</v>
      </c>
      <c r="G23" s="29"/>
      <c r="I23" s="33"/>
      <c r="J23" s="32">
        <v>0</v>
      </c>
      <c r="K23" s="40" t="s">
        <v>18</v>
      </c>
      <c r="L23" s="33"/>
    </row>
    <row r="24" spans="1:12" ht="31.5" x14ac:dyDescent="0.25">
      <c r="A24" s="40" t="s">
        <v>48</v>
      </c>
      <c r="B24" s="29"/>
      <c r="C24" s="29"/>
      <c r="D24" s="29"/>
      <c r="E24" s="59">
        <v>275</v>
      </c>
      <c r="G24" s="29"/>
      <c r="I24" s="33"/>
      <c r="J24" s="59">
        <v>275</v>
      </c>
      <c r="K24" s="40" t="s">
        <v>48</v>
      </c>
      <c r="L24" s="33"/>
    </row>
    <row r="25" spans="1:12" ht="15.75" x14ac:dyDescent="0.25">
      <c r="A25" s="40" t="s">
        <v>0</v>
      </c>
      <c r="B25" s="29"/>
      <c r="C25" s="29"/>
      <c r="D25" s="29"/>
      <c r="E25" s="32">
        <v>174</v>
      </c>
      <c r="G25" s="29"/>
      <c r="I25" s="33"/>
      <c r="J25" s="32">
        <v>174</v>
      </c>
      <c r="K25" s="40" t="s">
        <v>0</v>
      </c>
      <c r="L25" s="33"/>
    </row>
    <row r="26" spans="1:12" ht="47.25" x14ac:dyDescent="0.25">
      <c r="A26" s="40" t="s">
        <v>19</v>
      </c>
      <c r="B26" s="29"/>
      <c r="C26" s="29"/>
      <c r="D26" s="29"/>
      <c r="E26" s="32"/>
      <c r="G26" s="29"/>
      <c r="I26" s="33"/>
      <c r="J26" s="32"/>
      <c r="K26" s="40" t="s">
        <v>19</v>
      </c>
      <c r="L26" s="33"/>
    </row>
    <row r="27" spans="1:12" ht="15.75" x14ac:dyDescent="0.25">
      <c r="A27" s="40" t="s">
        <v>20</v>
      </c>
      <c r="B27" s="29"/>
      <c r="C27" s="29"/>
      <c r="D27" s="16"/>
      <c r="E27" s="32">
        <v>-2578</v>
      </c>
      <c r="G27" s="29"/>
      <c r="J27" s="32">
        <v>-2578</v>
      </c>
      <c r="K27" s="40" t="s">
        <v>20</v>
      </c>
    </row>
    <row r="28" spans="1:12" ht="15.75" x14ac:dyDescent="0.25">
      <c r="A28" s="14" t="s">
        <v>21</v>
      </c>
      <c r="B28" s="29"/>
      <c r="C28" s="29"/>
      <c r="D28" s="29"/>
      <c r="E28" s="32">
        <v>3125</v>
      </c>
      <c r="G28" s="29"/>
      <c r="I28" s="33"/>
      <c r="J28" s="32">
        <v>3125</v>
      </c>
      <c r="K28" s="14" t="s">
        <v>21</v>
      </c>
      <c r="L28" s="33"/>
    </row>
    <row r="29" spans="1:12" ht="31.5" x14ac:dyDescent="0.25">
      <c r="A29" s="40" t="s">
        <v>22</v>
      </c>
      <c r="B29" s="29"/>
      <c r="C29" s="29"/>
      <c r="D29" s="29"/>
      <c r="E29" s="41">
        <v>312</v>
      </c>
      <c r="G29" s="29"/>
      <c r="I29" s="33"/>
      <c r="J29" s="41">
        <v>312</v>
      </c>
      <c r="K29" s="40" t="s">
        <v>22</v>
      </c>
      <c r="L29" s="33"/>
    </row>
    <row r="30" spans="1:12" ht="15.75" x14ac:dyDescent="0.25">
      <c r="A30" s="40" t="s">
        <v>23</v>
      </c>
      <c r="B30" s="29"/>
      <c r="C30" s="29"/>
      <c r="D30" s="29"/>
      <c r="E30" s="32">
        <v>110</v>
      </c>
      <c r="G30" s="29"/>
      <c r="I30" s="33"/>
      <c r="J30" s="32">
        <v>110</v>
      </c>
      <c r="K30" s="40" t="s">
        <v>23</v>
      </c>
      <c r="L30" s="33"/>
    </row>
    <row r="31" spans="1:12" ht="31.5" x14ac:dyDescent="0.25">
      <c r="A31" s="40" t="s">
        <v>24</v>
      </c>
      <c r="B31" s="29"/>
      <c r="C31" s="29"/>
      <c r="D31" s="29"/>
      <c r="E31" s="32">
        <v>1515</v>
      </c>
      <c r="G31" s="29"/>
      <c r="I31" s="33"/>
      <c r="J31" s="32">
        <v>1515</v>
      </c>
      <c r="K31" s="40" t="s">
        <v>24</v>
      </c>
      <c r="L31" s="33"/>
    </row>
    <row r="32" spans="1:12" ht="15.75" x14ac:dyDescent="0.25">
      <c r="A32" s="40" t="s">
        <v>25</v>
      </c>
      <c r="B32" s="29"/>
      <c r="C32" s="29"/>
      <c r="D32" s="29"/>
      <c r="E32" s="32">
        <v>593</v>
      </c>
      <c r="G32" s="29"/>
      <c r="I32" s="33"/>
      <c r="J32" s="32">
        <v>593</v>
      </c>
      <c r="K32" s="40" t="s">
        <v>25</v>
      </c>
      <c r="L32" s="33"/>
    </row>
    <row r="33" spans="1:22" ht="15.75" x14ac:dyDescent="0.25">
      <c r="A33" s="40" t="s">
        <v>26</v>
      </c>
      <c r="B33" s="29"/>
      <c r="C33" s="29"/>
      <c r="D33" s="29"/>
      <c r="E33" s="32">
        <v>223</v>
      </c>
      <c r="G33" s="29"/>
      <c r="I33" s="33"/>
      <c r="J33" s="32">
        <v>223</v>
      </c>
      <c r="K33" s="40" t="s">
        <v>26</v>
      </c>
      <c r="L33" s="33"/>
    </row>
    <row r="34" spans="1:22" ht="15.75" x14ac:dyDescent="0.25">
      <c r="A34" s="62" t="s">
        <v>70</v>
      </c>
      <c r="B34" s="29"/>
      <c r="C34" s="29"/>
      <c r="D34" s="29"/>
      <c r="E34" s="42">
        <f>SUM(E17+E19+E20+E21+E22+E23+E24+E25+E27+E28+E29+E30+E31+E32+E33)</f>
        <v>36036</v>
      </c>
      <c r="G34" s="29"/>
      <c r="I34" s="33"/>
      <c r="J34" s="29"/>
      <c r="K34" s="62"/>
      <c r="L34" s="33"/>
    </row>
    <row r="35" spans="1:22" ht="15.75" x14ac:dyDescent="0.25">
      <c r="A35" s="54" t="s">
        <v>27</v>
      </c>
      <c r="B35" s="29"/>
      <c r="C35" s="29"/>
      <c r="D35" s="29"/>
      <c r="E35" s="60">
        <v>-10212</v>
      </c>
      <c r="G35" s="29"/>
      <c r="I35" s="33"/>
      <c r="J35" s="60">
        <v>-10212</v>
      </c>
      <c r="K35" s="54" t="s">
        <v>27</v>
      </c>
      <c r="L35" s="33"/>
    </row>
    <row r="36" spans="1:22" ht="15.75" x14ac:dyDescent="0.25">
      <c r="A36" s="16" t="s">
        <v>28</v>
      </c>
      <c r="B36" s="29"/>
      <c r="C36" s="29"/>
      <c r="D36" s="29"/>
      <c r="E36" s="32">
        <v>240</v>
      </c>
      <c r="G36" s="29"/>
      <c r="I36" s="33"/>
      <c r="J36" s="32">
        <v>240</v>
      </c>
      <c r="K36" s="16" t="s">
        <v>28</v>
      </c>
      <c r="L36" s="33"/>
    </row>
    <row r="37" spans="1:22" ht="15.75" x14ac:dyDescent="0.25">
      <c r="A37" s="16" t="s">
        <v>73</v>
      </c>
      <c r="E37" s="65">
        <v>-84509</v>
      </c>
      <c r="G37" s="13">
        <v>-84509</v>
      </c>
      <c r="J37" s="32">
        <v>0</v>
      </c>
    </row>
    <row r="38" spans="1:22" ht="15.75" x14ac:dyDescent="0.25">
      <c r="A38" s="14" t="s">
        <v>30</v>
      </c>
      <c r="B38" s="17"/>
      <c r="C38" s="17"/>
      <c r="D38" s="17"/>
      <c r="E38" s="19">
        <v>66895</v>
      </c>
      <c r="G38" s="19">
        <v>66895</v>
      </c>
      <c r="I38" s="43"/>
      <c r="J38" s="19">
        <v>0</v>
      </c>
      <c r="K38" s="1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ht="31.5" x14ac:dyDescent="0.25">
      <c r="A39" s="14" t="s">
        <v>31</v>
      </c>
      <c r="B39" s="17"/>
      <c r="C39" s="17"/>
      <c r="D39" s="17"/>
      <c r="E39" s="19">
        <v>-1109</v>
      </c>
      <c r="G39" s="17"/>
      <c r="I39" s="43"/>
      <c r="J39" s="19">
        <v>-1109</v>
      </c>
      <c r="K39" s="14" t="s">
        <v>31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31.5" x14ac:dyDescent="0.25">
      <c r="A40" s="14" t="s">
        <v>32</v>
      </c>
      <c r="B40" s="17"/>
      <c r="C40" s="17"/>
      <c r="D40" s="17"/>
      <c r="E40" s="19">
        <v>494</v>
      </c>
      <c r="G40" s="17"/>
      <c r="I40" s="43"/>
      <c r="J40" s="19">
        <v>494</v>
      </c>
      <c r="K40" s="14" t="s">
        <v>32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ht="15.75" x14ac:dyDescent="0.25">
      <c r="A41" s="14" t="s">
        <v>33</v>
      </c>
      <c r="B41" s="17"/>
      <c r="C41" s="17"/>
      <c r="D41" s="17"/>
      <c r="E41" s="20">
        <v>-2428</v>
      </c>
      <c r="G41" s="17"/>
      <c r="I41" s="43"/>
      <c r="J41" s="20">
        <v>-2428</v>
      </c>
      <c r="K41" s="14" t="s">
        <v>33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ht="31.5" x14ac:dyDescent="0.25">
      <c r="A42" s="14" t="s">
        <v>34</v>
      </c>
      <c r="B42" s="17"/>
      <c r="C42" s="17"/>
      <c r="D42" s="17"/>
      <c r="E42" s="19">
        <v>450</v>
      </c>
      <c r="G42" s="17"/>
      <c r="I42" s="43"/>
      <c r="J42" s="19">
        <v>450</v>
      </c>
      <c r="K42" s="14" t="s">
        <v>34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ht="15.75" x14ac:dyDescent="0.25">
      <c r="A43" s="14" t="s">
        <v>35</v>
      </c>
      <c r="B43" s="17"/>
      <c r="C43" s="17"/>
      <c r="D43" s="17"/>
      <c r="E43" s="20">
        <v>0</v>
      </c>
      <c r="G43" s="17"/>
      <c r="I43" s="43"/>
      <c r="J43" s="20">
        <v>0</v>
      </c>
      <c r="K43" s="14" t="s">
        <v>35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ht="47.25" x14ac:dyDescent="0.25">
      <c r="A44" s="15" t="s">
        <v>36</v>
      </c>
      <c r="B44" s="17"/>
      <c r="C44" s="17"/>
      <c r="D44" s="17"/>
      <c r="E44" s="19">
        <v>-986</v>
      </c>
      <c r="G44" s="17"/>
      <c r="I44" s="43"/>
      <c r="J44" s="19">
        <v>-986</v>
      </c>
      <c r="K44" s="15" t="s">
        <v>36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ht="31.5" x14ac:dyDescent="0.25">
      <c r="A45" s="14" t="s">
        <v>64</v>
      </c>
      <c r="B45" s="17"/>
      <c r="C45" s="17"/>
      <c r="D45" s="17"/>
      <c r="E45" s="19">
        <f>SUM(E35:E44)</f>
        <v>-31165</v>
      </c>
      <c r="G45" s="17"/>
      <c r="I45" s="43"/>
      <c r="J45" s="19">
        <f>SUM(J35:J44)</f>
        <v>-13551</v>
      </c>
      <c r="K45" s="14" t="s">
        <v>64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ht="15.75" x14ac:dyDescent="0.25">
      <c r="A46" s="14"/>
      <c r="B46" s="17"/>
      <c r="C46" s="17"/>
      <c r="D46" s="17"/>
      <c r="E46" s="19"/>
      <c r="G46" s="17"/>
      <c r="I46" s="43"/>
      <c r="J46" s="17"/>
      <c r="K46" s="14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ht="15.75" x14ac:dyDescent="0.25">
      <c r="A47" s="63"/>
      <c r="B47" s="17"/>
      <c r="C47" s="17"/>
      <c r="D47" s="17"/>
      <c r="E47" s="19"/>
      <c r="G47" s="17"/>
      <c r="I47" s="43"/>
      <c r="J47" s="74">
        <f>SUM(J17+J19+J20+J21+J22+J23+J24+J25+J27+J28+J29+J30+J32+J33+J35+J36+J39+J40+J41+J42+J44+J45)</f>
        <v>6985</v>
      </c>
      <c r="K47" s="63" t="s">
        <v>37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ht="15.75" x14ac:dyDescent="0.25">
      <c r="A48" s="63"/>
      <c r="B48" s="17"/>
      <c r="C48" s="17"/>
      <c r="D48" s="17"/>
      <c r="E48" s="19"/>
      <c r="G48" s="17"/>
      <c r="I48" s="43"/>
      <c r="J48" s="17"/>
      <c r="K48" s="6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ht="15.75" x14ac:dyDescent="0.25">
      <c r="A49" s="29"/>
      <c r="B49" s="29"/>
      <c r="C49" s="29"/>
      <c r="D49" s="29"/>
      <c r="E49" s="66"/>
      <c r="G49" s="57"/>
      <c r="I49" s="33"/>
      <c r="J49" s="32">
        <v>434</v>
      </c>
      <c r="K49" s="29" t="s">
        <v>60</v>
      </c>
      <c r="L49" s="43"/>
    </row>
    <row r="50" spans="1:22" ht="15.75" x14ac:dyDescent="0.25">
      <c r="A50" s="14"/>
      <c r="B50" s="16"/>
      <c r="C50" s="16"/>
      <c r="D50" s="16"/>
      <c r="E50" s="18"/>
      <c r="G50" s="16"/>
      <c r="J50" s="67">
        <v>-84509</v>
      </c>
      <c r="K50" s="14" t="s">
        <v>29</v>
      </c>
    </row>
    <row r="51" spans="1:22" ht="15.75" x14ac:dyDescent="0.25">
      <c r="A51" s="14"/>
      <c r="B51" s="17"/>
      <c r="C51" s="17"/>
      <c r="D51" s="17"/>
      <c r="E51" s="19"/>
      <c r="G51" s="16"/>
      <c r="J51" s="36">
        <v>66895</v>
      </c>
      <c r="K51" s="14" t="s">
        <v>30</v>
      </c>
    </row>
    <row r="52" spans="1:22" ht="15.75" x14ac:dyDescent="0.25">
      <c r="A52" s="14"/>
      <c r="B52" s="16"/>
      <c r="C52" s="16"/>
      <c r="D52" s="16"/>
      <c r="E52" s="68"/>
      <c r="G52" s="16"/>
      <c r="J52" s="72">
        <f>SUM(J49+J50+J51)</f>
        <v>-17180</v>
      </c>
      <c r="K52" s="63" t="s">
        <v>74</v>
      </c>
    </row>
    <row r="53" spans="1:22" ht="15.75" x14ac:dyDescent="0.25">
      <c r="A53" s="14"/>
      <c r="B53" s="16"/>
      <c r="C53" s="16"/>
      <c r="D53" s="16"/>
      <c r="E53" s="68"/>
      <c r="G53" s="16"/>
      <c r="J53" s="73"/>
      <c r="K53" s="63"/>
    </row>
    <row r="54" spans="1:22" ht="31.5" x14ac:dyDescent="0.25">
      <c r="A54" s="70" t="s">
        <v>41</v>
      </c>
      <c r="B54" s="17"/>
      <c r="C54" s="17"/>
      <c r="D54" s="17"/>
      <c r="E54" s="69">
        <v>-3304</v>
      </c>
      <c r="G54" s="17"/>
      <c r="I54" s="43"/>
      <c r="J54" s="69">
        <v>-3304</v>
      </c>
      <c r="K54" s="70" t="s">
        <v>41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ht="31.5" x14ac:dyDescent="0.25">
      <c r="A55" s="14" t="s">
        <v>65</v>
      </c>
      <c r="B55" s="17"/>
      <c r="C55" s="17"/>
      <c r="D55" s="17"/>
      <c r="E55" s="44">
        <v>0</v>
      </c>
      <c r="G55" s="17"/>
      <c r="I55" s="43"/>
      <c r="J55" s="44">
        <v>0</v>
      </c>
      <c r="K55" s="14" t="s">
        <v>65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ht="15.75" x14ac:dyDescent="0.25">
      <c r="A56" s="14" t="s">
        <v>42</v>
      </c>
      <c r="B56" s="17"/>
      <c r="C56" s="17"/>
      <c r="D56" s="17"/>
      <c r="E56" s="19">
        <v>-3693</v>
      </c>
      <c r="G56" s="17"/>
      <c r="I56" s="43"/>
      <c r="J56" s="19">
        <v>-3693</v>
      </c>
      <c r="K56" s="14" t="s">
        <v>42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ht="31.5" x14ac:dyDescent="0.25">
      <c r="A57" s="14" t="s">
        <v>43</v>
      </c>
      <c r="B57" s="17"/>
      <c r="C57" s="17"/>
      <c r="D57" s="17"/>
      <c r="E57" s="19">
        <v>8729</v>
      </c>
      <c r="G57" s="17"/>
      <c r="I57" s="43"/>
      <c r="J57" s="19">
        <v>8729</v>
      </c>
      <c r="K57" s="14" t="s">
        <v>43</v>
      </c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ht="15.75" x14ac:dyDescent="0.25">
      <c r="A58" s="14" t="s">
        <v>44</v>
      </c>
      <c r="B58" s="17"/>
      <c r="C58" s="17"/>
      <c r="D58" s="17"/>
      <c r="E58" s="19">
        <v>-10064</v>
      </c>
      <c r="G58" s="17"/>
      <c r="I58" s="43"/>
      <c r="J58" s="19">
        <v>-10064</v>
      </c>
      <c r="K58" s="14" t="s">
        <v>44</v>
      </c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ht="15.75" x14ac:dyDescent="0.25">
      <c r="A59" s="63" t="s">
        <v>66</v>
      </c>
      <c r="B59" s="17"/>
      <c r="C59" s="17"/>
      <c r="D59" s="17"/>
      <c r="E59" s="46">
        <f>SUM(E54:E58)</f>
        <v>-8332</v>
      </c>
      <c r="G59" s="17"/>
      <c r="I59" s="43"/>
      <c r="J59" s="74">
        <f>SUM(J54+J55+J56+J57+J58)</f>
        <v>-8332</v>
      </c>
      <c r="K59" s="63" t="s">
        <v>45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ht="15.75" x14ac:dyDescent="0.25">
      <c r="A60" s="14"/>
      <c r="B60" s="17"/>
      <c r="C60" s="17"/>
      <c r="D60" s="17"/>
      <c r="E60" s="71"/>
      <c r="G60" s="17"/>
      <c r="I60" s="43"/>
      <c r="J60" s="17"/>
      <c r="K60" s="14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ht="17.25" customHeight="1" x14ac:dyDescent="0.25">
      <c r="A61" s="45"/>
      <c r="B61" s="17"/>
      <c r="C61" s="17"/>
      <c r="D61" s="17"/>
      <c r="E61" s="71"/>
      <c r="G61" s="17"/>
      <c r="I61" s="43"/>
      <c r="J61" s="17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ht="15.75" x14ac:dyDescent="0.25">
      <c r="A62" s="14"/>
      <c r="B62" s="17"/>
      <c r="C62" s="17"/>
      <c r="D62" s="17"/>
      <c r="E62" s="17"/>
      <c r="G62" s="17"/>
      <c r="H62" s="50"/>
      <c r="I62" s="43"/>
      <c r="J62" s="17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ht="15.75" x14ac:dyDescent="0.25">
      <c r="A63" s="47"/>
      <c r="B63" s="17"/>
      <c r="C63" s="17"/>
      <c r="D63" s="17"/>
      <c r="E63" s="17"/>
      <c r="G63" s="17"/>
      <c r="H63" s="19"/>
      <c r="I63" s="43"/>
      <c r="J63" s="17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ht="15.75" x14ac:dyDescent="0.25">
      <c r="A64" s="14"/>
      <c r="B64" s="17"/>
      <c r="C64" s="17"/>
      <c r="D64" s="17"/>
      <c r="E64" s="17"/>
      <c r="G64" s="17"/>
      <c r="H64" s="19"/>
      <c r="I64" s="43"/>
      <c r="J64" s="17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ht="15.75" x14ac:dyDescent="0.25">
      <c r="A65" s="47"/>
      <c r="B65" s="17"/>
      <c r="C65" s="17"/>
      <c r="D65" s="17"/>
      <c r="E65" s="17"/>
      <c r="G65" s="17"/>
      <c r="H65" s="51"/>
      <c r="I65" s="43"/>
      <c r="J65" s="17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ht="15.75" x14ac:dyDescent="0.25">
      <c r="A66" s="16"/>
      <c r="B66" s="17"/>
      <c r="C66" s="17"/>
      <c r="D66" s="17"/>
      <c r="E66" s="17"/>
      <c r="G66" s="17"/>
      <c r="H66" s="19"/>
      <c r="I66" s="43"/>
      <c r="J66" s="17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ht="15.75" x14ac:dyDescent="0.25">
      <c r="A67" s="14"/>
      <c r="B67" s="17"/>
      <c r="C67" s="17"/>
      <c r="D67" s="17"/>
      <c r="E67" s="17"/>
      <c r="G67" s="17"/>
      <c r="H67" s="44"/>
      <c r="I67" s="43"/>
      <c r="J67" s="17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ht="15.75" x14ac:dyDescent="0.25">
      <c r="A68" s="16"/>
      <c r="B68" s="17"/>
      <c r="C68" s="17"/>
      <c r="D68" s="17"/>
      <c r="E68" s="17"/>
      <c r="G68" s="17"/>
      <c r="H68" s="44"/>
      <c r="I68" s="43"/>
      <c r="J68" s="17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ht="15.75" x14ac:dyDescent="0.25">
      <c r="A69" s="14"/>
      <c r="B69" s="17"/>
      <c r="C69" s="17"/>
      <c r="D69" s="17"/>
      <c r="E69" s="17"/>
      <c r="G69" s="17"/>
      <c r="H69" s="44"/>
      <c r="I69" s="43"/>
      <c r="J69" s="17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ht="15.75" x14ac:dyDescent="0.25">
      <c r="A70" s="16"/>
      <c r="B70" s="17"/>
      <c r="C70" s="17"/>
      <c r="D70" s="17"/>
      <c r="E70" s="17"/>
      <c r="G70" s="17"/>
      <c r="H70" s="44"/>
      <c r="I70" s="43"/>
      <c r="J70" s="17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</row>
    <row r="71" spans="1:22" ht="15.75" x14ac:dyDescent="0.25">
      <c r="A71" s="14"/>
      <c r="B71" s="17"/>
      <c r="C71" s="17"/>
      <c r="D71" s="17"/>
      <c r="E71" s="17"/>
      <c r="G71" s="17"/>
      <c r="H71" s="44"/>
      <c r="I71" s="43"/>
      <c r="J71" s="17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  <row r="72" spans="1:22" ht="15.75" x14ac:dyDescent="0.25">
      <c r="A72" s="16"/>
      <c r="B72" s="17"/>
      <c r="C72" s="17"/>
      <c r="D72" s="17"/>
      <c r="E72" s="17"/>
      <c r="G72" s="17"/>
      <c r="H72" s="44"/>
      <c r="I72" s="43"/>
      <c r="J72" s="17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ht="15.75" x14ac:dyDescent="0.25">
      <c r="B73" s="43"/>
      <c r="C73" s="43"/>
      <c r="D73" s="43"/>
      <c r="E73" s="43"/>
      <c r="G73" s="43"/>
      <c r="H73" s="48"/>
      <c r="I73" s="43"/>
      <c r="J73" s="17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2" ht="15.75" x14ac:dyDescent="0.25">
      <c r="A74" s="49"/>
      <c r="B74" s="43"/>
      <c r="C74" s="43"/>
      <c r="D74" s="43"/>
      <c r="E74" s="43"/>
      <c r="G74" s="43"/>
      <c r="H74" s="48"/>
      <c r="I74" s="43"/>
      <c r="J74" s="17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</row>
    <row r="75" spans="1:22" ht="15.75" x14ac:dyDescent="0.25">
      <c r="B75" s="43"/>
      <c r="C75" s="43"/>
      <c r="D75" s="43"/>
      <c r="E75" s="43"/>
      <c r="G75" s="43"/>
      <c r="H75" s="48"/>
      <c r="I75" s="43"/>
      <c r="J75" s="17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</row>
    <row r="76" spans="1:22" ht="15.75" x14ac:dyDescent="0.25">
      <c r="B76" s="43"/>
      <c r="C76" s="43"/>
      <c r="D76" s="43"/>
      <c r="E76" s="43"/>
      <c r="G76" s="43"/>
      <c r="H76" s="48"/>
      <c r="I76" s="43"/>
      <c r="J76" s="17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1:22" ht="15.75" x14ac:dyDescent="0.25">
      <c r="B77" s="43"/>
      <c r="C77" s="43"/>
      <c r="D77" s="43"/>
      <c r="E77" s="43"/>
      <c r="G77" s="43"/>
      <c r="H77" s="48"/>
      <c r="I77" s="43"/>
      <c r="J77" s="17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1:22" ht="15.75" x14ac:dyDescent="0.25">
      <c r="A78" s="49"/>
      <c r="B78" s="43"/>
      <c r="C78" s="43"/>
      <c r="D78" s="43"/>
      <c r="E78" s="43"/>
      <c r="G78" s="43"/>
      <c r="H78" s="48"/>
      <c r="I78" s="43"/>
      <c r="J78" s="17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1:22" ht="15.75" x14ac:dyDescent="0.25">
      <c r="B79" s="43"/>
      <c r="C79" s="43"/>
      <c r="D79" s="43"/>
      <c r="E79" s="43"/>
      <c r="G79" s="43"/>
      <c r="H79" s="48"/>
      <c r="I79" s="43"/>
      <c r="J79" s="17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ht="15.75" x14ac:dyDescent="0.25">
      <c r="A80" s="49"/>
      <c r="B80" s="43"/>
      <c r="C80" s="43"/>
      <c r="D80" s="43"/>
      <c r="E80" s="43"/>
      <c r="G80" s="43"/>
      <c r="H80" s="43"/>
      <c r="I80" s="43"/>
      <c r="J80" s="17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1:22" ht="15.75" x14ac:dyDescent="0.25">
      <c r="B81" s="43"/>
      <c r="C81" s="43"/>
      <c r="D81" s="43"/>
      <c r="E81" s="43"/>
      <c r="G81" s="43"/>
      <c r="H81" s="43"/>
      <c r="I81" s="43"/>
      <c r="J81" s="17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1:22" ht="15.75" x14ac:dyDescent="0.25">
      <c r="A82" s="49"/>
      <c r="B82" s="43"/>
      <c r="C82" s="43"/>
      <c r="D82" s="43"/>
      <c r="E82" s="43"/>
      <c r="G82" s="43"/>
      <c r="H82" s="43"/>
      <c r="I82" s="43"/>
      <c r="J82" s="17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1:22" ht="15.75" x14ac:dyDescent="0.25">
      <c r="B83" s="43"/>
      <c r="C83" s="43"/>
      <c r="D83" s="43"/>
      <c r="E83" s="43"/>
      <c r="G83" s="43"/>
      <c r="H83" s="43"/>
      <c r="I83" s="43"/>
      <c r="J83" s="17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1:22" x14ac:dyDescent="0.25">
      <c r="B84" s="43"/>
      <c r="C84" s="43"/>
      <c r="D84" s="43"/>
      <c r="E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B85" s="43"/>
      <c r="C85" s="43"/>
      <c r="D85" s="43"/>
      <c r="E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B86" s="43"/>
      <c r="C86" s="43"/>
      <c r="D86" s="43"/>
      <c r="E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B87" s="43"/>
      <c r="C87" s="43"/>
      <c r="D87" s="43"/>
      <c r="E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1:22" x14ac:dyDescent="0.25">
      <c r="A88" s="49"/>
      <c r="B88" s="43"/>
      <c r="C88" s="43"/>
      <c r="D88" s="43"/>
      <c r="E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x14ac:dyDescent="0.25">
      <c r="B89" s="43"/>
      <c r="C89" s="43"/>
      <c r="D89" s="43"/>
      <c r="E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x14ac:dyDescent="0.25">
      <c r="A90" s="49"/>
    </row>
    <row r="91" spans="1:22" x14ac:dyDescent="0.25">
      <c r="A91" s="49"/>
    </row>
  </sheetData>
  <mergeCells count="10">
    <mergeCell ref="L12:L13"/>
    <mergeCell ref="L14:L15"/>
    <mergeCell ref="L16:L17"/>
    <mergeCell ref="L18:L19"/>
    <mergeCell ref="A1:H1"/>
    <mergeCell ref="A2:H2"/>
    <mergeCell ref="A3:H3"/>
    <mergeCell ref="A4:H4"/>
    <mergeCell ref="L8:L9"/>
    <mergeCell ref="L10:L11"/>
  </mergeCells>
  <pageMargins left="0.7" right="0.7" top="0.75" bottom="0.75" header="0.3" footer="0.3"/>
  <pageSetup scale="6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7" workbookViewId="0">
      <selection activeCell="H55" sqref="H55"/>
    </sheetView>
  </sheetViews>
  <sheetFormatPr defaultRowHeight="15" x14ac:dyDescent="0.25"/>
  <cols>
    <col min="1" max="1" width="12.28515625" customWidth="1"/>
    <col min="5" max="5" width="11.5703125" bestFit="1" customWidth="1"/>
    <col min="6" max="6" width="12.5703125" bestFit="1" customWidth="1"/>
    <col min="8" max="8" width="11.28515625" bestFit="1" customWidth="1"/>
  </cols>
  <sheetData>
    <row r="1" spans="1:8" ht="15" customHeight="1" x14ac:dyDescent="0.25">
      <c r="A1" s="7" t="s">
        <v>1</v>
      </c>
      <c r="B1" s="7"/>
      <c r="C1" s="7"/>
      <c r="D1" s="7"/>
      <c r="E1" s="7"/>
      <c r="F1" s="7"/>
      <c r="G1" s="7"/>
    </row>
    <row r="2" spans="1:8" ht="15.75" x14ac:dyDescent="0.25">
      <c r="A2" s="8" t="s">
        <v>2</v>
      </c>
      <c r="B2" s="9"/>
      <c r="C2" s="9"/>
      <c r="D2" s="9"/>
      <c r="E2" s="9"/>
      <c r="F2" s="9"/>
      <c r="G2" s="9"/>
    </row>
    <row r="3" spans="1:8" ht="15.75" x14ac:dyDescent="0.25">
      <c r="A3" s="8" t="s">
        <v>3</v>
      </c>
      <c r="B3" s="9"/>
      <c r="C3" s="9"/>
      <c r="D3" s="9"/>
      <c r="E3" s="9"/>
      <c r="F3" s="9"/>
      <c r="G3" s="9"/>
    </row>
    <row r="4" spans="1:8" ht="15.75" x14ac:dyDescent="0.25">
      <c r="A4" s="10">
        <v>2016</v>
      </c>
      <c r="B4" s="10"/>
      <c r="C4" s="10"/>
      <c r="D4" s="10"/>
      <c r="E4" s="10"/>
      <c r="F4" s="10"/>
      <c r="G4" s="10"/>
    </row>
    <row r="6" spans="1:8" x14ac:dyDescent="0.25">
      <c r="A6" t="s">
        <v>4</v>
      </c>
      <c r="H6" s="2">
        <v>90272</v>
      </c>
    </row>
    <row r="7" spans="1:8" x14ac:dyDescent="0.25">
      <c r="A7" s="11" t="s">
        <v>5</v>
      </c>
      <c r="B7" s="11"/>
    </row>
    <row r="8" spans="1:8" x14ac:dyDescent="0.25">
      <c r="B8" t="s">
        <v>6</v>
      </c>
      <c r="H8" s="3">
        <v>35138</v>
      </c>
    </row>
    <row r="9" spans="1:8" x14ac:dyDescent="0.25">
      <c r="B9" t="s">
        <v>7</v>
      </c>
      <c r="H9" s="3">
        <v>13948</v>
      </c>
    </row>
    <row r="10" spans="1:8" x14ac:dyDescent="0.25">
      <c r="B10" t="s">
        <v>8</v>
      </c>
      <c r="H10" s="3">
        <v>10485</v>
      </c>
    </row>
    <row r="11" spans="1:8" ht="15.75" thickBot="1" x14ac:dyDescent="0.3">
      <c r="B11" t="s">
        <v>9</v>
      </c>
      <c r="H11" s="3">
        <v>6985</v>
      </c>
    </row>
    <row r="12" spans="1:8" ht="15.75" thickBot="1" x14ac:dyDescent="0.3">
      <c r="A12" t="s">
        <v>10</v>
      </c>
      <c r="H12" s="4">
        <f>SUM(H8+H9+H10+H11)</f>
        <v>66556</v>
      </c>
    </row>
    <row r="13" spans="1:8" x14ac:dyDescent="0.25">
      <c r="A13" s="6" t="s">
        <v>11</v>
      </c>
      <c r="B13" s="6"/>
      <c r="C13" s="6"/>
      <c r="H13" s="3">
        <f>SUM(H6-H12)</f>
        <v>23716</v>
      </c>
    </row>
    <row r="14" spans="1:8" x14ac:dyDescent="0.25">
      <c r="A14" t="s">
        <v>51</v>
      </c>
      <c r="H14" s="2">
        <f>SUM(H13*-19.3%)</f>
        <v>-4577.1880000000001</v>
      </c>
    </row>
    <row r="15" spans="1:8" x14ac:dyDescent="0.25">
      <c r="A15" t="s">
        <v>12</v>
      </c>
      <c r="H15" s="5">
        <f>SUM(H13+H14)</f>
        <v>19138.811999999998</v>
      </c>
    </row>
    <row r="16" spans="1:8" x14ac:dyDescent="0.25">
      <c r="A16" t="s">
        <v>13</v>
      </c>
    </row>
    <row r="17" spans="1:8" x14ac:dyDescent="0.25">
      <c r="A17" t="s">
        <v>14</v>
      </c>
      <c r="H17">
        <v>5267</v>
      </c>
    </row>
    <row r="18" spans="1:8" x14ac:dyDescent="0.25">
      <c r="A18" t="s">
        <v>15</v>
      </c>
      <c r="H18">
        <v>877</v>
      </c>
    </row>
    <row r="19" spans="1:8" x14ac:dyDescent="0.25">
      <c r="A19" t="s">
        <v>16</v>
      </c>
      <c r="H19">
        <v>6703</v>
      </c>
    </row>
    <row r="20" spans="1:8" x14ac:dyDescent="0.25">
      <c r="A20" t="s">
        <v>47</v>
      </c>
      <c r="H20" s="13">
        <v>-38</v>
      </c>
    </row>
    <row r="21" spans="1:8" x14ac:dyDescent="0.25">
      <c r="A21" t="s">
        <v>48</v>
      </c>
      <c r="H21" s="13">
        <v>275</v>
      </c>
    </row>
    <row r="22" spans="1:8" x14ac:dyDescent="0.25">
      <c r="A22" t="s">
        <v>0</v>
      </c>
      <c r="H22" s="13">
        <v>174</v>
      </c>
    </row>
    <row r="23" spans="1:8" x14ac:dyDescent="0.25">
      <c r="A23" t="s">
        <v>20</v>
      </c>
      <c r="H23" s="13">
        <v>-2578</v>
      </c>
    </row>
    <row r="24" spans="1:8" x14ac:dyDescent="0.25">
      <c r="A24" t="s">
        <v>21</v>
      </c>
      <c r="H24">
        <v>3125</v>
      </c>
    </row>
    <row r="25" spans="1:8" x14ac:dyDescent="0.25">
      <c r="A25" t="s">
        <v>22</v>
      </c>
      <c r="H25">
        <v>312</v>
      </c>
    </row>
    <row r="26" spans="1:8" x14ac:dyDescent="0.25">
      <c r="A26" t="s">
        <v>23</v>
      </c>
      <c r="H26">
        <v>110</v>
      </c>
    </row>
    <row r="27" spans="1:8" x14ac:dyDescent="0.25">
      <c r="A27" t="s">
        <v>24</v>
      </c>
      <c r="H27">
        <v>1515</v>
      </c>
    </row>
    <row r="28" spans="1:8" x14ac:dyDescent="0.25">
      <c r="A28" t="s">
        <v>25</v>
      </c>
      <c r="H28">
        <v>593</v>
      </c>
    </row>
    <row r="29" spans="1:8" x14ac:dyDescent="0.25">
      <c r="A29" t="s">
        <v>26</v>
      </c>
      <c r="H29">
        <v>223</v>
      </c>
    </row>
    <row r="30" spans="1:8" ht="15.75" thickBot="1" x14ac:dyDescent="0.3">
      <c r="A30" s="22" t="s">
        <v>37</v>
      </c>
      <c r="B30" s="22"/>
      <c r="C30" s="22"/>
      <c r="D30" s="22"/>
      <c r="E30" s="22"/>
      <c r="H30" s="21">
        <f>SUM(H15+H17+H18+H19+H20+H21+H22+H23+H24+H25+H26+H27+H28+H29)</f>
        <v>35696.811999999998</v>
      </c>
    </row>
    <row r="32" spans="1:8" x14ac:dyDescent="0.25">
      <c r="A32" t="s">
        <v>42</v>
      </c>
      <c r="H32" s="13">
        <v>-3693</v>
      </c>
    </row>
    <row r="33" spans="1:8" x14ac:dyDescent="0.25">
      <c r="A33" t="s">
        <v>28</v>
      </c>
      <c r="H33">
        <v>240</v>
      </c>
    </row>
    <row r="34" spans="1:8" x14ac:dyDescent="0.25">
      <c r="A34" t="s">
        <v>31</v>
      </c>
      <c r="H34" s="13">
        <v>-1109</v>
      </c>
    </row>
    <row r="35" spans="1:8" x14ac:dyDescent="0.25">
      <c r="A35" t="s">
        <v>27</v>
      </c>
      <c r="H35" s="13">
        <v>-10212</v>
      </c>
    </row>
    <row r="36" spans="1:8" x14ac:dyDescent="0.25">
      <c r="A36" t="s">
        <v>32</v>
      </c>
      <c r="H36">
        <v>494</v>
      </c>
    </row>
    <row r="37" spans="1:8" x14ac:dyDescent="0.25">
      <c r="A37" t="s">
        <v>34</v>
      </c>
      <c r="H37">
        <v>450</v>
      </c>
    </row>
    <row r="38" spans="1:8" x14ac:dyDescent="0.25">
      <c r="A38" t="s">
        <v>36</v>
      </c>
      <c r="H38" s="13">
        <v>-986</v>
      </c>
    </row>
    <row r="39" spans="1:8" x14ac:dyDescent="0.25">
      <c r="A39" t="s">
        <v>33</v>
      </c>
      <c r="H39" s="13">
        <v>-2428</v>
      </c>
    </row>
    <row r="40" spans="1:8" x14ac:dyDescent="0.25">
      <c r="A40" t="s">
        <v>38</v>
      </c>
      <c r="H40">
        <v>1220</v>
      </c>
    </row>
    <row r="41" spans="1:8" ht="15.75" customHeight="1" x14ac:dyDescent="0.25">
      <c r="A41" t="s">
        <v>49</v>
      </c>
      <c r="H41" s="26">
        <f>SUM(H40*-19.35%)</f>
        <v>-236.07</v>
      </c>
    </row>
    <row r="42" spans="1:8" x14ac:dyDescent="0.25">
      <c r="A42" t="s">
        <v>29</v>
      </c>
      <c r="H42" s="26">
        <v>-84509</v>
      </c>
    </row>
    <row r="43" spans="1:8" x14ac:dyDescent="0.25">
      <c r="A43" t="s">
        <v>30</v>
      </c>
      <c r="H43" s="12">
        <v>66895</v>
      </c>
    </row>
    <row r="44" spans="1:8" ht="15.75" thickBot="1" x14ac:dyDescent="0.3">
      <c r="A44" s="22" t="s">
        <v>39</v>
      </c>
      <c r="B44" s="22"/>
      <c r="C44" s="22"/>
      <c r="D44" s="22"/>
      <c r="E44" s="22"/>
      <c r="H44" s="27">
        <f>SUM(H32+H33+H34+H35+H36+H37+H38+H39+H40+H41+H42+H43)</f>
        <v>-33874.070000000007</v>
      </c>
    </row>
    <row r="46" spans="1:8" x14ac:dyDescent="0.25">
      <c r="A46" t="s">
        <v>40</v>
      </c>
      <c r="H46" s="23">
        <v>-124</v>
      </c>
    </row>
    <row r="47" spans="1:8" x14ac:dyDescent="0.25">
      <c r="A47" t="s">
        <v>50</v>
      </c>
      <c r="H47" s="2">
        <f>SUM(124*19.35%)</f>
        <v>23.994</v>
      </c>
    </row>
    <row r="48" spans="1:8" x14ac:dyDescent="0.25">
      <c r="A48" t="s">
        <v>41</v>
      </c>
      <c r="H48" s="13">
        <v>-3304</v>
      </c>
    </row>
    <row r="49" spans="1:8" x14ac:dyDescent="0.25">
      <c r="A49" t="s">
        <v>43</v>
      </c>
      <c r="H49">
        <v>8729</v>
      </c>
    </row>
    <row r="50" spans="1:8" x14ac:dyDescent="0.25">
      <c r="A50" t="s">
        <v>44</v>
      </c>
      <c r="H50" s="13">
        <v>-10064</v>
      </c>
    </row>
    <row r="52" spans="1:8" ht="15.75" thickBot="1" x14ac:dyDescent="0.3">
      <c r="A52" s="22" t="s">
        <v>45</v>
      </c>
      <c r="B52" s="22"/>
      <c r="C52" s="22"/>
      <c r="D52" s="22"/>
      <c r="E52" s="22"/>
      <c r="H52" s="24">
        <f>SUM(H46+H47+H48+H49+H50)</f>
        <v>-4739.0059999999994</v>
      </c>
    </row>
    <row r="55" spans="1:8" x14ac:dyDescent="0.25">
      <c r="A55" s="22" t="s">
        <v>46</v>
      </c>
      <c r="B55" s="22"/>
      <c r="C55" s="22"/>
      <c r="D55" s="22"/>
      <c r="E55" s="22"/>
      <c r="H55" s="25">
        <f>SUM(H30+H44+H52)</f>
        <v>-2916.2640000000083</v>
      </c>
    </row>
  </sheetData>
  <mergeCells count="10">
    <mergeCell ref="A30:E30"/>
    <mergeCell ref="A44:E44"/>
    <mergeCell ref="A52:E52"/>
    <mergeCell ref="A55:E55"/>
    <mergeCell ref="A13:C13"/>
    <mergeCell ref="A1:G1"/>
    <mergeCell ref="A2:G2"/>
    <mergeCell ref="A3:G3"/>
    <mergeCell ref="A4:G4"/>
    <mergeCell ref="A7:B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Income and cash flow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Biggs</dc:creator>
  <cp:lastModifiedBy>Mary Biggs</cp:lastModifiedBy>
  <dcterms:created xsi:type="dcterms:W3CDTF">2017-03-21T16:16:21Z</dcterms:created>
  <dcterms:modified xsi:type="dcterms:W3CDTF">2017-03-26T04:35:01Z</dcterms:modified>
</cp:coreProperties>
</file>