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372" windowWidth="16608" windowHeight="8568" activeTab="1"/>
  </bookViews>
  <sheets>
    <sheet name="Excel Instructions" sheetId="4" r:id="rId1"/>
    <sheet name="Continuing Problem-A" sheetId="5" r:id="rId2"/>
  </sheets>
  <calcPr calcId="145621" fullPrecision="0" concurrentCalc="0"/>
</workbook>
</file>

<file path=xl/calcChain.xml><?xml version="1.0" encoding="utf-8"?>
<calcChain xmlns="http://schemas.openxmlformats.org/spreadsheetml/2006/main">
  <c r="BD41" i="5"/>
  <c r="BD18"/>
  <c r="BB18"/>
  <c r="AZ18"/>
  <c r="AY18"/>
  <c r="BC18"/>
  <c r="J18"/>
  <c r="N18"/>
  <c r="P18"/>
  <c r="V18"/>
  <c r="AD18"/>
  <c r="AF18"/>
  <c r="AH18"/>
  <c r="AM18"/>
  <c r="AO18"/>
  <c r="AQ18"/>
  <c r="AS18"/>
  <c r="R18"/>
  <c r="T18"/>
  <c r="X18"/>
  <c r="Z18"/>
  <c r="AB18"/>
  <c r="J19"/>
  <c r="N19"/>
  <c r="V19"/>
  <c r="AD19"/>
  <c r="AF19"/>
  <c r="AH19"/>
  <c r="AM19"/>
  <c r="AO19"/>
  <c r="AQ19"/>
  <c r="AS19"/>
  <c r="AX19"/>
  <c r="P19"/>
  <c r="J20"/>
  <c r="N20"/>
  <c r="V20"/>
  <c r="AD20"/>
  <c r="AF20"/>
  <c r="AH20"/>
  <c r="AM20"/>
  <c r="AO20"/>
  <c r="AQ20"/>
  <c r="AS20"/>
  <c r="AX20"/>
  <c r="J21"/>
  <c r="N21"/>
  <c r="V21"/>
  <c r="AD21"/>
  <c r="AF21"/>
  <c r="AH21"/>
  <c r="AM21"/>
  <c r="AO21"/>
  <c r="AQ21"/>
  <c r="AS21"/>
  <c r="AX21"/>
  <c r="P21"/>
  <c r="J22"/>
  <c r="N22"/>
  <c r="V22"/>
  <c r="AD22"/>
  <c r="AF22"/>
  <c r="AH22"/>
  <c r="AM22"/>
  <c r="AO22"/>
  <c r="AQ22"/>
  <c r="AS22"/>
  <c r="AX22"/>
  <c r="P22"/>
  <c r="J23"/>
  <c r="N23"/>
  <c r="V23"/>
  <c r="AD23"/>
  <c r="AF23"/>
  <c r="AH23"/>
  <c r="AM23"/>
  <c r="AO23"/>
  <c r="AQ23"/>
  <c r="AS23"/>
  <c r="AX23"/>
  <c r="P23"/>
  <c r="J24"/>
  <c r="N24"/>
  <c r="V24"/>
  <c r="AD24"/>
  <c r="AF24"/>
  <c r="AH24"/>
  <c r="AM24"/>
  <c r="AO24"/>
  <c r="AQ24"/>
  <c r="AS24"/>
  <c r="AX24"/>
  <c r="P24"/>
  <c r="J25"/>
  <c r="N25"/>
  <c r="V25"/>
  <c r="AD25"/>
  <c r="AF25"/>
  <c r="AH25"/>
  <c r="AM25"/>
  <c r="AO25"/>
  <c r="AQ25"/>
  <c r="AS25"/>
  <c r="AX25"/>
  <c r="P25"/>
  <c r="J26"/>
  <c r="N26"/>
  <c r="V26"/>
  <c r="AD26"/>
  <c r="AF26"/>
  <c r="AH26"/>
  <c r="AM26"/>
  <c r="AO26"/>
  <c r="AQ26"/>
  <c r="AS26"/>
  <c r="AX26"/>
  <c r="P26"/>
  <c r="J27"/>
  <c r="N27"/>
  <c r="V27"/>
  <c r="AD27"/>
  <c r="AF27"/>
  <c r="AH27"/>
  <c r="AM27"/>
  <c r="AO27"/>
  <c r="AQ27"/>
  <c r="AS27"/>
  <c r="AX27"/>
  <c r="AU28"/>
  <c r="J28"/>
  <c r="AV28"/>
  <c r="N28"/>
  <c r="BA28"/>
  <c r="V28"/>
  <c r="BE28"/>
  <c r="AX42"/>
  <c r="P42"/>
  <c r="AD28"/>
  <c r="BF28"/>
  <c r="AX43"/>
  <c r="P43"/>
  <c r="BG28"/>
  <c r="AX44"/>
  <c r="P44"/>
  <c r="BI28"/>
  <c r="AM28"/>
  <c r="BJ28"/>
  <c r="AO28"/>
  <c r="BK28"/>
  <c r="BC39"/>
  <c r="BL28"/>
  <c r="AS28"/>
  <c r="BD39"/>
  <c r="X35"/>
  <c r="X37"/>
  <c r="P27"/>
  <c r="AX28"/>
  <c r="AV35"/>
  <c r="N35"/>
  <c r="AQ28"/>
  <c r="BH18"/>
  <c r="AK18"/>
  <c r="AX48"/>
  <c r="P48"/>
  <c r="AX49"/>
  <c r="P49"/>
  <c r="AH28"/>
  <c r="AF28"/>
  <c r="BE39"/>
  <c r="V35"/>
  <c r="P28"/>
  <c r="BC41"/>
  <c r="BD26"/>
  <c r="AB26"/>
  <c r="BB26"/>
  <c r="X26"/>
  <c r="BC26"/>
  <c r="Z26"/>
  <c r="AZ26"/>
  <c r="T26"/>
  <c r="AY26"/>
  <c r="BD24"/>
  <c r="AB24"/>
  <c r="BB24"/>
  <c r="X24"/>
  <c r="BC24"/>
  <c r="Z24"/>
  <c r="AZ24"/>
  <c r="T24"/>
  <c r="AY24"/>
  <c r="BD20"/>
  <c r="AB20"/>
  <c r="BB20"/>
  <c r="X20"/>
  <c r="AY20"/>
  <c r="BC20"/>
  <c r="Z20"/>
  <c r="AZ20"/>
  <c r="T20"/>
  <c r="BD19"/>
  <c r="BB19"/>
  <c r="AZ19"/>
  <c r="AY19"/>
  <c r="BC19"/>
  <c r="BD27"/>
  <c r="AB27"/>
  <c r="BB27"/>
  <c r="X27"/>
  <c r="AZ27"/>
  <c r="T27"/>
  <c r="AY27"/>
  <c r="BC27"/>
  <c r="Z27"/>
  <c r="BD25"/>
  <c r="AB25"/>
  <c r="BB25"/>
  <c r="X25"/>
  <c r="AZ25"/>
  <c r="T25"/>
  <c r="AY25"/>
  <c r="BC25"/>
  <c r="Z25"/>
  <c r="BD23"/>
  <c r="AB23"/>
  <c r="BB23"/>
  <c r="X23"/>
  <c r="AZ23"/>
  <c r="T23"/>
  <c r="AY23"/>
  <c r="BC23"/>
  <c r="Z23"/>
  <c r="BD22"/>
  <c r="AB22"/>
  <c r="BB22"/>
  <c r="X22"/>
  <c r="AZ22"/>
  <c r="T22"/>
  <c r="BC22"/>
  <c r="Z22"/>
  <c r="AY22"/>
  <c r="BD21"/>
  <c r="AB21"/>
  <c r="BB21"/>
  <c r="X21"/>
  <c r="AZ21"/>
  <c r="T21"/>
  <c r="AY21"/>
  <c r="BC21"/>
  <c r="Z21"/>
  <c r="P20"/>
  <c r="AX38"/>
  <c r="P38"/>
  <c r="R21"/>
  <c r="BH21"/>
  <c r="AK21"/>
  <c r="BH22"/>
  <c r="AK22"/>
  <c r="R22"/>
  <c r="R23"/>
  <c r="BH23"/>
  <c r="AK23"/>
  <c r="BH27"/>
  <c r="AK27"/>
  <c r="R27"/>
  <c r="Z19"/>
  <c r="BC28"/>
  <c r="T19"/>
  <c r="AZ28"/>
  <c r="AB19"/>
  <c r="BD28"/>
  <c r="R24"/>
  <c r="BH24"/>
  <c r="AK24"/>
  <c r="V37"/>
  <c r="BE41"/>
  <c r="R25"/>
  <c r="BH25"/>
  <c r="AK25"/>
  <c r="AY28"/>
  <c r="R19"/>
  <c r="BH19"/>
  <c r="X19"/>
  <c r="BB28"/>
  <c r="BH20"/>
  <c r="AK20"/>
  <c r="R20"/>
  <c r="BH26"/>
  <c r="AK26"/>
  <c r="R26"/>
  <c r="AX50"/>
  <c r="Z35"/>
  <c r="AX39"/>
  <c r="P39"/>
  <c r="X28"/>
  <c r="AK19"/>
  <c r="BH28"/>
  <c r="AK28"/>
  <c r="AX36"/>
  <c r="R28"/>
  <c r="P50"/>
  <c r="AX51"/>
  <c r="P51"/>
  <c r="Z37"/>
  <c r="AX41"/>
  <c r="P41"/>
  <c r="AB28"/>
  <c r="AX37"/>
  <c r="P37"/>
  <c r="T28"/>
  <c r="AX40"/>
  <c r="P40"/>
  <c r="Z28"/>
  <c r="P36"/>
  <c r="AX45"/>
  <c r="AV47"/>
  <c r="N47"/>
  <c r="AX54"/>
  <c r="P54"/>
  <c r="P45"/>
  <c r="AV53"/>
  <c r="N53"/>
</calcChain>
</file>

<file path=xl/comments1.xml><?xml version="1.0" encoding="utf-8"?>
<comments xmlns="http://schemas.openxmlformats.org/spreadsheetml/2006/main">
  <authors>
    <author>Mark Sears</author>
  </authors>
  <commentList>
    <comment ref="I18" authorId="0">
      <text>
        <r>
          <rPr>
            <b/>
            <sz val="8"/>
            <color indexed="81"/>
            <rFont val="Tahoma"/>
          </rPr>
          <t xml:space="preserve">Enter as a formula of regular hours worked x regular rate per hour
</t>
        </r>
      </text>
    </comment>
    <comment ref="O18" authorId="0">
      <text>
        <r>
          <rPr>
            <b/>
            <sz val="8"/>
            <color indexed="81"/>
            <rFont val="Tahoma"/>
          </rPr>
          <t>Enter as a formula totaling regular and overtime earnings</t>
        </r>
        <r>
          <rPr>
            <sz val="8"/>
            <color indexed="81"/>
            <rFont val="Tahoma"/>
          </rPr>
          <t xml:space="preserve">
</t>
        </r>
      </text>
    </comment>
    <comment ref="Q18" authorId="0">
      <text>
        <r>
          <rPr>
            <b/>
            <sz val="8"/>
            <color indexed="81"/>
            <rFont val="Tahoma"/>
          </rPr>
          <t>Enter as a formula of taxable earnings x OASDI rate</t>
        </r>
        <r>
          <rPr>
            <sz val="8"/>
            <color indexed="81"/>
            <rFont val="Tahoma"/>
          </rPr>
          <t xml:space="preserve">
</t>
        </r>
      </text>
    </comment>
    <comment ref="S18" authorId="0">
      <text>
        <r>
          <rPr>
            <b/>
            <sz val="8"/>
            <color indexed="81"/>
            <rFont val="Tahoma"/>
          </rPr>
          <t xml:space="preserve">Enter as a formula of taxable earnings x HI rate
</t>
        </r>
        <r>
          <rPr>
            <sz val="8"/>
            <color indexed="81"/>
            <rFont val="Tahoma"/>
          </rPr>
          <t xml:space="preserve">
</t>
        </r>
      </text>
    </comment>
    <comment ref="W18" authorId="0">
      <text>
        <r>
          <rPr>
            <b/>
            <sz val="8"/>
            <color indexed="81"/>
            <rFont val="Tahoma"/>
          </rPr>
          <t>Enter as a formula of taxable earnings x state tax rate</t>
        </r>
        <r>
          <rPr>
            <sz val="8"/>
            <color indexed="81"/>
            <rFont val="Tahoma"/>
          </rPr>
          <t xml:space="preserve">
</t>
        </r>
      </text>
    </comment>
    <comment ref="Y18" authorId="0">
      <text>
        <r>
          <rPr>
            <b/>
            <sz val="8"/>
            <color indexed="81"/>
            <rFont val="Tahoma"/>
          </rPr>
          <t>Enter as a formula of taxable earnings x SUTA tax rate</t>
        </r>
        <r>
          <rPr>
            <sz val="8"/>
            <color indexed="81"/>
            <rFont val="Tahoma"/>
          </rPr>
          <t xml:space="preserve">
</t>
        </r>
      </text>
    </comment>
    <comment ref="AA18" authorId="0">
      <text>
        <r>
          <rPr>
            <b/>
            <sz val="8"/>
            <color indexed="81"/>
            <rFont val="Tahoma"/>
          </rPr>
          <t>Enter as a formula of taxable earnings x city tax rate</t>
        </r>
        <r>
          <rPr>
            <sz val="8"/>
            <color indexed="81"/>
            <rFont val="Tahoma"/>
          </rPr>
          <t xml:space="preserve">
</t>
        </r>
      </text>
    </comment>
    <comment ref="AJ18" authorId="0">
      <text>
        <r>
          <rPr>
            <b/>
            <sz val="8"/>
            <color indexed="81"/>
            <rFont val="Tahoma"/>
          </rPr>
          <t>Enter as a formula of total earnings less the sum of deductions</t>
        </r>
        <r>
          <rPr>
            <sz val="8"/>
            <color indexed="81"/>
            <rFont val="Tahoma"/>
          </rPr>
          <t xml:space="preserve">
</t>
        </r>
      </text>
    </comment>
    <comment ref="AY18" authorId="0">
      <text>
        <r>
          <rPr>
            <b/>
            <sz val="8"/>
            <color indexed="81"/>
            <rFont val="Tahoma"/>
          </rPr>
          <t>Enter as a formula of taxable earnings x OASDI rate</t>
        </r>
        <r>
          <rPr>
            <sz val="8"/>
            <color indexed="81"/>
            <rFont val="Tahoma"/>
          </rPr>
          <t xml:space="preserve">
</t>
        </r>
      </text>
    </comment>
    <comment ref="AZ18" authorId="0">
      <text>
        <r>
          <rPr>
            <b/>
            <sz val="8"/>
            <color indexed="81"/>
            <rFont val="Tahoma"/>
          </rPr>
          <t xml:space="preserve">Enter as a formula of taxable earnings x HI rate
</t>
        </r>
        <r>
          <rPr>
            <sz val="8"/>
            <color indexed="81"/>
            <rFont val="Tahoma"/>
          </rPr>
          <t xml:space="preserve">
</t>
        </r>
      </text>
    </comment>
    <comment ref="K19" authorId="0">
      <text>
        <r>
          <rPr>
            <b/>
            <sz val="8"/>
            <color indexed="81"/>
            <rFont val="Tahoma"/>
          </rPr>
          <t xml:space="preserve">Note: Only the Amount column in this section will be graded. 
</t>
        </r>
        <r>
          <rPr>
            <sz val="8"/>
            <color indexed="81"/>
            <rFont val="Tahoma"/>
          </rPr>
          <t xml:space="preserve">
</t>
        </r>
      </text>
    </comment>
    <comment ref="L19" authorId="0">
      <text>
        <r>
          <rPr>
            <b/>
            <sz val="8"/>
            <color indexed="81"/>
            <rFont val="Tahoma"/>
            <family val="2"/>
          </rPr>
          <t>For hourly workers, insert as a formula of regular rate x 1.5</t>
        </r>
        <r>
          <rPr>
            <sz val="8"/>
            <color indexed="81"/>
            <rFont val="Tahoma"/>
          </rPr>
          <t xml:space="preserve">
</t>
        </r>
      </text>
    </comment>
    <comment ref="M19" authorId="0">
      <text>
        <r>
          <rPr>
            <b/>
            <sz val="8"/>
            <color indexed="81"/>
            <rFont val="Tahoma"/>
          </rPr>
          <t xml:space="preserve">Enter as a formula of overtime hours worked x overtime rate per hour
</t>
        </r>
      </text>
    </comment>
    <comment ref="I23" authorId="0">
      <text>
        <r>
          <rPr>
            <b/>
            <sz val="8"/>
            <color indexed="81"/>
            <rFont val="Tahoma"/>
          </rPr>
          <t>Insert stated weekly salary</t>
        </r>
        <r>
          <rPr>
            <sz val="8"/>
            <color indexed="81"/>
            <rFont val="Tahoma"/>
          </rPr>
          <t xml:space="preserve">
</t>
        </r>
      </text>
    </comment>
    <comment ref="L23" authorId="0">
      <text>
        <r>
          <rPr>
            <b/>
            <sz val="8"/>
            <color indexed="81"/>
            <rFont val="Tahoma"/>
          </rPr>
          <t>Note: For salaried workers, enter a formula converting the weekly amount in column I to an hourly amount and multiplying by 1.5. To be graded correctly, you must use the ROUND command to two digits in the formula.</t>
        </r>
        <r>
          <rPr>
            <sz val="8"/>
            <color indexed="81"/>
            <rFont val="Tahoma"/>
          </rPr>
          <t xml:space="preserve">
</t>
        </r>
      </text>
    </comment>
    <comment ref="I24" authorId="0">
      <text>
        <r>
          <rPr>
            <b/>
            <sz val="8"/>
            <color indexed="81"/>
            <rFont val="Tahoma"/>
          </rPr>
          <t>For salaries stated as monthly or yearly, enter a formula converting to a weekly amount</t>
        </r>
        <r>
          <rPr>
            <sz val="8"/>
            <color indexed="81"/>
            <rFont val="Tahoma"/>
          </rPr>
          <t xml:space="preserve">
</t>
        </r>
      </text>
    </comment>
    <comment ref="I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M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O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Q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S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U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W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Y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AA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AC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AE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AG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AJ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AL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AN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AP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AR28" authorId="0">
      <text>
        <r>
          <rPr>
            <b/>
            <sz val="8"/>
            <color indexed="81"/>
            <rFont val="Tahoma"/>
          </rPr>
          <t>Enter as a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AU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AV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AX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AY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AZ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BA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BB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BC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BD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BE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BF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BG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BH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BI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BJ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BK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  <comment ref="BL28" authorId="0">
      <text>
        <r>
          <rPr>
            <b/>
            <sz val="8"/>
            <color indexed="81"/>
            <rFont val="Tahoma"/>
          </rPr>
          <t>Enter as formula totaling column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<sst xmlns="http://schemas.openxmlformats.org/spreadsheetml/2006/main" count="150" uniqueCount="116">
  <si>
    <t>Excel Instructions using Excel 2010:</t>
  </si>
  <si>
    <t>1.  Enter the appropriate numbers/formulas in the shaded (gray) cells.  An asterisk (*) will appear to the right of an incorrect answer.</t>
  </si>
  <si>
    <t>2.  A formula begins with an equals sign (=) and can consist of any of the following elements:</t>
  </si>
  <si>
    <t xml:space="preserve">      Operators such as + (for addition), - (for subtraction), * (for multiplication), and / (for division).</t>
  </si>
  <si>
    <t xml:space="preserve">      Cell references, including cell addresses such as B52, as well as named cells and ranges</t>
  </si>
  <si>
    <t xml:space="preserve">      Values and text</t>
  </si>
  <si>
    <t xml:space="preserve">      Worksheet functions (such as SUM)</t>
  </si>
  <si>
    <t>3.  You can enter a formula into a cell manually (typing it in) or by pointing to the cells.</t>
  </si>
  <si>
    <t xml:space="preserve">     To enter a formula manually, follow these steps:</t>
  </si>
  <si>
    <t xml:space="preserve">           Move the cell pointer to the cell that you want to hold the formula.</t>
  </si>
  <si>
    <t xml:space="preserve">          Type an equals sign (=) to signal the fact that the cell contains a formula.</t>
  </si>
  <si>
    <t xml:space="preserve">          Type the formula, then press Enter.</t>
  </si>
  <si>
    <r>
      <t xml:space="preserve">4.  </t>
    </r>
    <r>
      <rPr>
        <b/>
        <sz val="11"/>
        <rFont val="Garamond"/>
        <family val="1"/>
      </rPr>
      <t>Rounding</t>
    </r>
    <r>
      <rPr>
        <sz val="11"/>
        <rFont val="Garamond"/>
        <family val="1"/>
      </rPr>
      <t xml:space="preserve">:  These templates have been formatted to round numbers to either the nearest whole number or the nearest cent.  For example, </t>
    </r>
  </si>
  <si>
    <t>17.65 x 1.5=26.475.  The template will display and hold 26.48, not 26.475. There is no need to use Excel's rounding function.</t>
  </si>
  <si>
    <t xml:space="preserve">         EXCEPTION: Continuing Payroll Problems A &amp; B: CHAPTER 2</t>
  </si>
  <si>
    <t xml:space="preserve">             When calculating over-time rate for weekly salary,  round regular rate to TWO decimals BEFORE calculating overtime rate.</t>
  </si>
  <si>
    <t xml:space="preserve">             Rounding can be accomplished by using Number function (using arrows) on Excel Home menu or by entering the formula</t>
  </si>
  <si>
    <t xml:space="preserve">              =(Round(Weekly/40,2))*1.5  (where "Weekly" entered as either the weekly pay or cell reference.)  </t>
  </si>
  <si>
    <t xml:space="preserve">             Failure to use the ROUND function will cause the OT rate to be incorrect.</t>
  </si>
  <si>
    <t xml:space="preserve">5. Remember to save your work.  When saving your workbook, Excel overwrites the previous copy of your file.   You can save your work at any time. </t>
  </si>
  <si>
    <t>You can save the file to the current name, or you may want to keep multiple versions of your work by saving each successive version under a different name.</t>
  </si>
  <si>
    <t xml:space="preserve">To save to the current name, you can select File, Save from the menu bar or click on the disk icon in the standard toolbar.  </t>
  </si>
  <si>
    <t>To save under a different name, follow these steps:</t>
  </si>
  <si>
    <t xml:space="preserve">       Select File, Save As to display the Save As Type drop-box, chose Excel Workbook (*.xlsx)</t>
  </si>
  <si>
    <t xml:space="preserve">       Select the folder in which to store the workbook.</t>
  </si>
  <si>
    <t xml:space="preserve">       Enter the new filename in the File name box.</t>
  </si>
  <si>
    <t xml:space="preserve">       Click Save.</t>
  </si>
  <si>
    <t>Name:</t>
  </si>
  <si>
    <t>Caution: See "round" rules in Excel Instructions before calculating OT for salaried employees.</t>
  </si>
  <si>
    <t>Enter the appropriate numbers/formulas in the shaded (gray) cells. An asterisk (*) will appear to the right of an incorrect answer.</t>
  </si>
  <si>
    <t>Continuing Payroll Problem-A</t>
  </si>
  <si>
    <t>KIPLEY COMPANY, INC.</t>
  </si>
  <si>
    <t>PAYROLL REGISTER</t>
  </si>
  <si>
    <t xml:space="preserve">    FOR PERIOD ENDING</t>
  </si>
  <si>
    <t xml:space="preserve">January 8, 20 - - </t>
  </si>
  <si>
    <t>MARITAL STATUS</t>
  </si>
  <si>
    <t>NO. OF W/H ALLOW.</t>
  </si>
  <si>
    <t>REGULAR EARNINGS</t>
  </si>
  <si>
    <t>OVERTIME EARNINGS</t>
  </si>
  <si>
    <t>DEDUCTIONS</t>
  </si>
  <si>
    <t>NET PAY</t>
  </si>
  <si>
    <t>TAXABLE EARNINGS</t>
  </si>
  <si>
    <t>HOURS WORKED</t>
  </si>
  <si>
    <t>RATE PER HOUR</t>
  </si>
  <si>
    <t>TOTAL</t>
  </si>
  <si>
    <t>FICA</t>
  </si>
  <si>
    <t xml:space="preserve">     GROUP</t>
  </si>
  <si>
    <t>HEALTH</t>
  </si>
  <si>
    <t>CHECK</t>
  </si>
  <si>
    <t>EMPLOYEE</t>
  </si>
  <si>
    <t>AMOUNT</t>
  </si>
  <si>
    <t>EARNINGS</t>
  </si>
  <si>
    <t>OASDI</t>
  </si>
  <si>
    <t>HI</t>
  </si>
  <si>
    <t>FIT</t>
  </si>
  <si>
    <t>SIT</t>
  </si>
  <si>
    <t>SUTA</t>
  </si>
  <si>
    <t>CIT</t>
  </si>
  <si>
    <t>SIMPLE</t>
  </si>
  <si>
    <t>INSURANCE</t>
  </si>
  <si>
    <t>NO.</t>
  </si>
  <si>
    <t>FUTA</t>
  </si>
  <si>
    <t xml:space="preserve">11 Carson, Fran M. </t>
  </si>
  <si>
    <t>12 Wilson, William A.</t>
  </si>
  <si>
    <t xml:space="preserve">13 Utley, Harry T. </t>
  </si>
  <si>
    <t xml:space="preserve">21 Fife, Lawrence R. </t>
  </si>
  <si>
    <t>22 Smith, Lucy K.</t>
  </si>
  <si>
    <t xml:space="preserve">31 Fay, Gretchen R. </t>
  </si>
  <si>
    <t xml:space="preserve">32 Robey, Glenda B. </t>
  </si>
  <si>
    <t>33 Schork, Thomas K.</t>
  </si>
  <si>
    <t>51 Hardy, Barbara T.</t>
  </si>
  <si>
    <t>99 Kipley, Carson C.</t>
  </si>
  <si>
    <t xml:space="preserve">   Totals</t>
  </si>
  <si>
    <t>JOURNAL</t>
  </si>
  <si>
    <t>DATE</t>
  </si>
  <si>
    <t>DESCRIPTION</t>
  </si>
  <si>
    <t>DEBIT</t>
  </si>
  <si>
    <t>CREDIT</t>
  </si>
  <si>
    <t>Taxable</t>
  </si>
  <si>
    <t>Net</t>
  </si>
  <si>
    <t>20--</t>
  </si>
  <si>
    <t xml:space="preserve"> Earnings</t>
  </si>
  <si>
    <t>Rate</t>
  </si>
  <si>
    <t>FUTA Tax</t>
  </si>
  <si>
    <t>Jan.  12</t>
  </si>
  <si>
    <t xml:space="preserve">     Wages and Salaries</t>
  </si>
  <si>
    <t>Net FUTA</t>
  </si>
  <si>
    <t>FICA Taxes Payable - OASDI</t>
  </si>
  <si>
    <t/>
  </si>
  <si>
    <t>SUTA Tax</t>
  </si>
  <si>
    <t>FICA Taxes Payable - HI</t>
  </si>
  <si>
    <t>Employees FIT Payable</t>
  </si>
  <si>
    <t>Earnings</t>
  </si>
  <si>
    <t>Employees SIT Payable</t>
  </si>
  <si>
    <t>Employees SUTA Payable</t>
  </si>
  <si>
    <t>Employees CIT Payable</t>
  </si>
  <si>
    <t>SIMPLE Deductions Payable</t>
  </si>
  <si>
    <t>Group Insurance Premiums Collected</t>
  </si>
  <si>
    <t>Health Insurance Premiums Collected</t>
  </si>
  <si>
    <t>Salaries Payable</t>
  </si>
  <si>
    <r>
      <t>Jan.</t>
    </r>
    <r>
      <rPr>
        <sz val="10"/>
        <rFont val="Arial"/>
      </rPr>
      <t xml:space="preserve">  12</t>
    </r>
  </si>
  <si>
    <t xml:space="preserve">     Payroll Taxes</t>
  </si>
  <si>
    <t>FUTA Taxes Payable</t>
  </si>
  <si>
    <t>SUTA Taxes Payable</t>
  </si>
  <si>
    <r>
      <t>Jan.</t>
    </r>
    <r>
      <rPr>
        <sz val="10"/>
        <rFont val="Arial"/>
      </rPr>
      <t xml:space="preserve">  14</t>
    </r>
  </si>
  <si>
    <t xml:space="preserve">     Salaries Payable</t>
  </si>
  <si>
    <t>Cash</t>
  </si>
  <si>
    <t>It is recommended that you save the file to a new name that identifies the file as yours, such as CPP_A_Your_Name.xlsx</t>
  </si>
  <si>
    <t>GROUP</t>
  </si>
  <si>
    <t>INS</t>
  </si>
  <si>
    <t xml:space="preserve">Net </t>
  </si>
  <si>
    <t>pay</t>
  </si>
  <si>
    <t>oasdi</t>
  </si>
  <si>
    <t>hi</t>
  </si>
  <si>
    <t>futa</t>
  </si>
  <si>
    <t>suta</t>
  </si>
</sst>
</file>

<file path=xl/styles.xml><?xml version="1.0" encoding="utf-8"?>
<styleSheet xmlns="http://schemas.openxmlformats.org/spreadsheetml/2006/main">
  <numFmts count="4">
    <numFmt numFmtId="7" formatCode="&quot;$&quot;#,##0.00_);\(&quot;$&quot;#,##0.00\)"/>
    <numFmt numFmtId="43" formatCode="_(* #,##0.00_);_(* \(#,##0.00\);_(* &quot;-&quot;??_);_(@_)"/>
    <numFmt numFmtId="164" formatCode="&quot;$&quot;#,##0.00"/>
    <numFmt numFmtId="165" formatCode="0.000000"/>
  </numFmts>
  <fonts count="37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</font>
    <font>
      <b/>
      <sz val="14"/>
      <name val="Garamond"/>
      <family val="1"/>
    </font>
    <font>
      <sz val="11"/>
      <name val="Garamond"/>
      <family val="1"/>
    </font>
    <font>
      <b/>
      <sz val="11"/>
      <name val="Garamond"/>
      <family val="1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color indexed="10"/>
      <name val="Times New Roman"/>
      <family val="1"/>
    </font>
    <font>
      <b/>
      <sz val="9"/>
      <name val="Arial"/>
      <family val="2"/>
    </font>
    <font>
      <sz val="12"/>
      <color indexed="10"/>
      <name val="Times New Romain"/>
    </font>
    <font>
      <sz val="12"/>
      <color indexed="10"/>
      <name val="Times New Roman"/>
      <family val="1"/>
    </font>
    <font>
      <sz val="10"/>
      <color indexed="42"/>
      <name val="Arial"/>
      <family val="2"/>
    </font>
    <font>
      <b/>
      <sz val="8"/>
      <color indexed="81"/>
      <name val="Tahoma"/>
    </font>
    <font>
      <sz val="8"/>
      <color indexed="81"/>
      <name val="Tahoma"/>
    </font>
    <font>
      <b/>
      <sz val="8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61">
    <xf numFmtId="0" fontId="0" fillId="0" borderId="0" xfId="0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 applyProtection="1"/>
    <xf numFmtId="0" fontId="23" fillId="0" borderId="0" xfId="0" applyFont="1" applyProtection="1"/>
    <xf numFmtId="0" fontId="23" fillId="0" borderId="0" xfId="0" quotePrefix="1" applyFont="1" applyProtection="1"/>
    <xf numFmtId="0" fontId="0" fillId="0" borderId="0" xfId="0" applyFill="1"/>
    <xf numFmtId="0" fontId="0" fillId="24" borderId="0" xfId="0" applyFill="1"/>
    <xf numFmtId="0" fontId="0" fillId="24" borderId="0" xfId="0" applyFill="1" applyAlignment="1">
      <alignment horizontal="center"/>
    </xf>
    <xf numFmtId="0" fontId="26" fillId="24" borderId="10" xfId="0" applyFont="1" applyFill="1" applyBorder="1" applyAlignment="1"/>
    <xf numFmtId="0" fontId="0" fillId="24" borderId="10" xfId="0" applyFill="1" applyBorder="1"/>
    <xf numFmtId="0" fontId="0" fillId="24" borderId="10" xfId="0" applyFill="1" applyBorder="1" applyAlignment="1"/>
    <xf numFmtId="0" fontId="26" fillId="24" borderId="10" xfId="0" applyFont="1" applyFill="1" applyBorder="1" applyAlignment="1">
      <alignment horizontal="left"/>
    </xf>
    <xf numFmtId="0" fontId="0" fillId="24" borderId="11" xfId="0" applyFill="1" applyBorder="1"/>
    <xf numFmtId="0" fontId="0" fillId="0" borderId="0" xfId="0" applyFill="1" applyBorder="1"/>
    <xf numFmtId="0" fontId="0" fillId="24" borderId="12" xfId="0" applyFill="1" applyBorder="1"/>
    <xf numFmtId="0" fontId="0" fillId="24" borderId="13" xfId="0" applyFill="1" applyBorder="1"/>
    <xf numFmtId="0" fontId="0" fillId="24" borderId="14" xfId="0" applyFill="1" applyBorder="1"/>
    <xf numFmtId="0" fontId="28" fillId="24" borderId="15" xfId="0" applyFont="1" applyFill="1" applyBorder="1" applyAlignment="1">
      <alignment horizontal="center"/>
    </xf>
    <xf numFmtId="0" fontId="28" fillId="24" borderId="16" xfId="0" applyFont="1" applyFill="1" applyBorder="1" applyAlignment="1">
      <alignment horizontal="center"/>
    </xf>
    <xf numFmtId="0" fontId="0" fillId="24" borderId="13" xfId="0" applyFill="1" applyBorder="1" applyAlignment="1" applyProtection="1">
      <alignment horizontal="center"/>
    </xf>
    <xf numFmtId="0" fontId="27" fillId="0" borderId="0" xfId="0" applyFont="1" applyFill="1" applyBorder="1" applyAlignment="1">
      <alignment horizontal="center"/>
    </xf>
    <xf numFmtId="0" fontId="0" fillId="24" borderId="17" xfId="0" applyFill="1" applyBorder="1"/>
    <xf numFmtId="0" fontId="0" fillId="24" borderId="0" xfId="0" applyFill="1" applyBorder="1"/>
    <xf numFmtId="0" fontId="0" fillId="24" borderId="18" xfId="0" applyFill="1" applyBorder="1"/>
    <xf numFmtId="0" fontId="0" fillId="24" borderId="0" xfId="0" applyFill="1" applyBorder="1" applyAlignment="1"/>
    <xf numFmtId="0" fontId="0" fillId="24" borderId="19" xfId="0" applyFill="1" applyBorder="1" applyAlignment="1"/>
    <xf numFmtId="0" fontId="27" fillId="24" borderId="20" xfId="0" applyFont="1" applyFill="1" applyBorder="1" applyAlignment="1">
      <alignment horizontal="center"/>
    </xf>
    <xf numFmtId="0" fontId="27" fillId="24" borderId="19" xfId="0" applyFont="1" applyFill="1" applyBorder="1" applyAlignment="1">
      <alignment horizontal="center"/>
    </xf>
    <xf numFmtId="0" fontId="0" fillId="24" borderId="21" xfId="0" applyFill="1" applyBorder="1" applyAlignment="1" applyProtection="1">
      <alignment horizontal="center"/>
    </xf>
    <xf numFmtId="0" fontId="0" fillId="24" borderId="22" xfId="0" applyFill="1" applyBorder="1" applyAlignment="1">
      <alignment horizontal="center"/>
    </xf>
    <xf numFmtId="0" fontId="0" fillId="24" borderId="19" xfId="0" applyFill="1" applyBorder="1" applyAlignment="1" applyProtection="1">
      <alignment horizontal="center"/>
    </xf>
    <xf numFmtId="0" fontId="0" fillId="24" borderId="0" xfId="0" applyFill="1" applyBorder="1" applyAlignment="1" applyProtection="1">
      <alignment horizontal="center"/>
    </xf>
    <xf numFmtId="0" fontId="0" fillId="24" borderId="23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0" borderId="0" xfId="0" applyFill="1" applyBorder="1" applyAlignment="1" applyProtection="1">
      <alignment horizontal="center"/>
    </xf>
    <xf numFmtId="0" fontId="27" fillId="24" borderId="0" xfId="0" applyFont="1" applyFill="1" applyBorder="1" applyAlignment="1">
      <alignment horizontal="center"/>
    </xf>
    <xf numFmtId="0" fontId="27" fillId="24" borderId="22" xfId="0" applyFont="1" applyFill="1" applyBorder="1" applyAlignment="1">
      <alignment horizontal="center"/>
    </xf>
    <xf numFmtId="0" fontId="27" fillId="24" borderId="24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0" fillId="24" borderId="24" xfId="0" applyFill="1" applyBorder="1" applyAlignment="1" applyProtection="1">
      <alignment horizontal="center"/>
    </xf>
    <xf numFmtId="0" fontId="27" fillId="24" borderId="22" xfId="0" applyFont="1" applyFill="1" applyBorder="1" applyAlignment="1">
      <alignment horizontal="right"/>
    </xf>
    <xf numFmtId="0" fontId="27" fillId="24" borderId="25" xfId="0" applyFont="1" applyFill="1" applyBorder="1" applyAlignment="1">
      <alignment horizontal="center"/>
    </xf>
    <xf numFmtId="0" fontId="27" fillId="24" borderId="26" xfId="0" applyFont="1" applyFill="1" applyBorder="1" applyAlignment="1">
      <alignment horizontal="center"/>
    </xf>
    <xf numFmtId="0" fontId="27" fillId="24" borderId="27" xfId="0" applyFont="1" applyFill="1" applyBorder="1" applyAlignment="1">
      <alignment horizontal="right"/>
    </xf>
    <xf numFmtId="0" fontId="0" fillId="24" borderId="26" xfId="0" applyFill="1" applyBorder="1"/>
    <xf numFmtId="0" fontId="27" fillId="24" borderId="28" xfId="0" applyFont="1" applyFill="1" applyBorder="1" applyAlignment="1">
      <alignment horizontal="center"/>
    </xf>
    <xf numFmtId="0" fontId="27" fillId="24" borderId="28" xfId="0" applyFont="1" applyFill="1" applyBorder="1" applyAlignment="1" applyProtection="1">
      <alignment horizontal="center"/>
    </xf>
    <xf numFmtId="0" fontId="27" fillId="24" borderId="29" xfId="0" applyFont="1" applyFill="1" applyBorder="1" applyAlignment="1">
      <alignment horizontal="center"/>
    </xf>
    <xf numFmtId="0" fontId="0" fillId="24" borderId="28" xfId="0" applyFill="1" applyBorder="1" applyAlignment="1" applyProtection="1">
      <alignment horizontal="center"/>
    </xf>
    <xf numFmtId="0" fontId="27" fillId="24" borderId="27" xfId="0" applyFont="1" applyFill="1" applyBorder="1" applyAlignment="1">
      <alignment horizontal="center"/>
    </xf>
    <xf numFmtId="0" fontId="0" fillId="24" borderId="26" xfId="0" applyFill="1" applyBorder="1" applyAlignment="1" applyProtection="1">
      <alignment horizontal="center"/>
    </xf>
    <xf numFmtId="0" fontId="0" fillId="24" borderId="10" xfId="0" applyFill="1" applyBorder="1" applyAlignment="1" applyProtection="1">
      <alignment horizontal="center"/>
    </xf>
    <xf numFmtId="0" fontId="27" fillId="24" borderId="30" xfId="0" applyFont="1" applyFill="1" applyBorder="1" applyAlignment="1">
      <alignment horizontal="center"/>
    </xf>
    <xf numFmtId="0" fontId="0" fillId="24" borderId="26" xfId="0" applyFill="1" applyBorder="1" applyAlignment="1">
      <alignment horizontal="center"/>
    </xf>
    <xf numFmtId="0" fontId="0" fillId="24" borderId="31" xfId="0" quotePrefix="1" applyFill="1" applyBorder="1"/>
    <xf numFmtId="0" fontId="0" fillId="24" borderId="28" xfId="0" quotePrefix="1" applyFill="1" applyBorder="1"/>
    <xf numFmtId="0" fontId="0" fillId="24" borderId="32" xfId="0" applyFill="1" applyBorder="1"/>
    <xf numFmtId="0" fontId="28" fillId="25" borderId="31" xfId="0" applyFont="1" applyFill="1" applyBorder="1" applyAlignment="1" applyProtection="1">
      <alignment horizontal="center"/>
      <protection locked="0"/>
    </xf>
    <xf numFmtId="0" fontId="28" fillId="25" borderId="33" xfId="0" applyFont="1" applyFill="1" applyBorder="1" applyAlignment="1" applyProtection="1">
      <alignment horizontal="center"/>
      <protection locked="0"/>
    </xf>
    <xf numFmtId="164" fontId="28" fillId="25" borderId="31" xfId="0" applyNumberFormat="1" applyFont="1" applyFill="1" applyBorder="1" applyAlignment="1" applyProtection="1">
      <alignment horizontal="center"/>
      <protection locked="0"/>
    </xf>
    <xf numFmtId="43" fontId="28" fillId="25" borderId="34" xfId="0" applyNumberFormat="1" applyFont="1" applyFill="1" applyBorder="1" applyAlignment="1" applyProtection="1">
      <alignment horizontal="right"/>
      <protection locked="0"/>
    </xf>
    <xf numFmtId="0" fontId="29" fillId="24" borderId="35" xfId="0" applyFont="1" applyFill="1" applyBorder="1" applyAlignment="1" applyProtection="1">
      <alignment horizontal="left"/>
      <protection hidden="1"/>
    </xf>
    <xf numFmtId="0" fontId="28" fillId="25" borderId="36" xfId="0" applyFont="1" applyFill="1" applyBorder="1" applyAlignment="1" applyProtection="1">
      <alignment horizontal="center"/>
      <protection locked="0"/>
    </xf>
    <xf numFmtId="164" fontId="28" fillId="25" borderId="37" xfId="0" applyNumberFormat="1" applyFont="1" applyFill="1" applyBorder="1" applyAlignment="1" applyProtection="1">
      <alignment horizontal="center"/>
      <protection locked="0"/>
    </xf>
    <xf numFmtId="43" fontId="28" fillId="25" borderId="37" xfId="0" applyNumberFormat="1" applyFont="1" applyFill="1" applyBorder="1" applyAlignment="1" applyProtection="1">
      <alignment horizontal="right"/>
      <protection locked="0"/>
    </xf>
    <xf numFmtId="43" fontId="0" fillId="25" borderId="38" xfId="0" applyNumberFormat="1" applyFill="1" applyBorder="1" applyAlignment="1" applyProtection="1">
      <alignment horizontal="right"/>
      <protection locked="0"/>
    </xf>
    <xf numFmtId="43" fontId="0" fillId="25" borderId="39" xfId="0" applyNumberFormat="1" applyFill="1" applyBorder="1" applyProtection="1">
      <protection locked="0"/>
    </xf>
    <xf numFmtId="43" fontId="0" fillId="25" borderId="38" xfId="0" applyNumberFormat="1" applyFill="1" applyBorder="1" applyProtection="1">
      <protection locked="0"/>
    </xf>
    <xf numFmtId="0" fontId="0" fillId="24" borderId="36" xfId="0" applyNumberFormat="1" applyFill="1" applyBorder="1" applyAlignment="1" applyProtection="1">
      <alignment horizontal="center"/>
      <protection locked="0"/>
    </xf>
    <xf numFmtId="43" fontId="0" fillId="25" borderId="21" xfId="0" applyNumberFormat="1" applyFill="1" applyBorder="1" applyProtection="1">
      <protection locked="0"/>
    </xf>
    <xf numFmtId="0" fontId="29" fillId="0" borderId="0" xfId="0" applyFont="1" applyFill="1" applyBorder="1" applyAlignment="1" applyProtection="1">
      <alignment horizontal="left"/>
      <protection hidden="1"/>
    </xf>
    <xf numFmtId="0" fontId="0" fillId="24" borderId="31" xfId="0" applyFill="1" applyBorder="1"/>
    <xf numFmtId="0" fontId="0" fillId="24" borderId="28" xfId="0" applyFill="1" applyBorder="1"/>
    <xf numFmtId="43" fontId="28" fillId="25" borderId="40" xfId="0" applyNumberFormat="1" applyFont="1" applyFill="1" applyBorder="1" applyAlignment="1" applyProtection="1">
      <alignment horizontal="right"/>
      <protection locked="0"/>
    </xf>
    <xf numFmtId="0" fontId="28" fillId="25" borderId="41" xfId="0" applyFont="1" applyFill="1" applyBorder="1" applyAlignment="1" applyProtection="1">
      <alignment horizontal="center"/>
      <protection locked="0"/>
    </xf>
    <xf numFmtId="164" fontId="28" fillId="25" borderId="42" xfId="0" applyNumberFormat="1" applyFont="1" applyFill="1" applyBorder="1" applyAlignment="1" applyProtection="1">
      <alignment horizontal="center"/>
      <protection locked="0"/>
    </xf>
    <xf numFmtId="43" fontId="28" fillId="25" borderId="17" xfId="0" applyNumberFormat="1" applyFont="1" applyFill="1" applyBorder="1" applyAlignment="1" applyProtection="1">
      <alignment horizontal="right"/>
      <protection locked="0"/>
    </xf>
    <xf numFmtId="43" fontId="0" fillId="25" borderId="39" xfId="0" applyNumberFormat="1" applyFill="1" applyBorder="1" applyAlignment="1" applyProtection="1">
      <alignment horizontal="right"/>
      <protection locked="0"/>
    </xf>
    <xf numFmtId="0" fontId="29" fillId="24" borderId="43" xfId="0" applyFont="1" applyFill="1" applyBorder="1" applyAlignment="1" applyProtection="1">
      <alignment horizontal="left"/>
      <protection hidden="1"/>
    </xf>
    <xf numFmtId="0" fontId="0" fillId="24" borderId="44" xfId="0" applyNumberFormat="1" applyFill="1" applyBorder="1" applyAlignment="1" applyProtection="1">
      <alignment horizontal="center"/>
    </xf>
    <xf numFmtId="43" fontId="0" fillId="25" borderId="40" xfId="0" applyNumberFormat="1" applyFill="1" applyBorder="1" applyProtection="1">
      <protection locked="0"/>
    </xf>
    <xf numFmtId="43" fontId="28" fillId="25" borderId="45" xfId="0" applyNumberFormat="1" applyFont="1" applyFill="1" applyBorder="1" applyAlignment="1" applyProtection="1">
      <alignment horizontal="right"/>
      <protection locked="0"/>
    </xf>
    <xf numFmtId="164" fontId="28" fillId="24" borderId="31" xfId="0" applyNumberFormat="1" applyFont="1" applyFill="1" applyBorder="1" applyAlignment="1" applyProtection="1">
      <alignment horizontal="center"/>
      <protection locked="0"/>
    </xf>
    <xf numFmtId="7" fontId="0" fillId="25" borderId="42" xfId="0" applyNumberFormat="1" applyFill="1" applyBorder="1" applyAlignment="1" applyProtection="1">
      <alignment horizontal="center"/>
      <protection locked="0"/>
    </xf>
    <xf numFmtId="43" fontId="28" fillId="25" borderId="46" xfId="0" applyNumberFormat="1" applyFont="1" applyFill="1" applyBorder="1" applyAlignment="1" applyProtection="1">
      <alignment horizontal="right"/>
      <protection locked="0"/>
    </xf>
    <xf numFmtId="43" fontId="28" fillId="25" borderId="47" xfId="0" applyNumberFormat="1" applyFont="1" applyFill="1" applyBorder="1" applyAlignment="1" applyProtection="1">
      <alignment horizontal="right"/>
      <protection locked="0"/>
    </xf>
    <xf numFmtId="164" fontId="28" fillId="25" borderId="47" xfId="0" applyNumberFormat="1" applyFont="1" applyFill="1" applyBorder="1" applyAlignment="1" applyProtection="1">
      <alignment horizontal="center"/>
      <protection locked="0"/>
    </xf>
    <xf numFmtId="0" fontId="29" fillId="24" borderId="26" xfId="0" applyFont="1" applyFill="1" applyBorder="1" applyAlignment="1" applyProtection="1">
      <alignment horizontal="left"/>
      <protection hidden="1"/>
    </xf>
    <xf numFmtId="0" fontId="29" fillId="24" borderId="0" xfId="0" applyFont="1" applyFill="1" applyAlignment="1" applyProtection="1">
      <alignment horizontal="left"/>
      <protection hidden="1"/>
    </xf>
    <xf numFmtId="43" fontId="0" fillId="25" borderId="27" xfId="0" applyNumberFormat="1" applyFill="1" applyBorder="1" applyAlignment="1" applyProtection="1">
      <alignment horizontal="right"/>
      <protection locked="0"/>
    </xf>
    <xf numFmtId="0" fontId="29" fillId="24" borderId="48" xfId="0" applyFont="1" applyFill="1" applyBorder="1" applyAlignment="1" applyProtection="1">
      <alignment horizontal="left"/>
      <protection hidden="1"/>
    </xf>
    <xf numFmtId="0" fontId="29" fillId="24" borderId="49" xfId="0" applyFont="1" applyFill="1" applyBorder="1" applyAlignment="1" applyProtection="1">
      <alignment horizontal="left"/>
      <protection hidden="1"/>
    </xf>
    <xf numFmtId="43" fontId="0" fillId="25" borderId="50" xfId="0" applyNumberFormat="1" applyFill="1" applyBorder="1" applyProtection="1">
      <protection locked="0"/>
    </xf>
    <xf numFmtId="43" fontId="0" fillId="25" borderId="51" xfId="0" applyNumberFormat="1" applyFill="1" applyBorder="1" applyProtection="1">
      <protection locked="0"/>
    </xf>
    <xf numFmtId="0" fontId="28" fillId="24" borderId="31" xfId="0" applyFont="1" applyFill="1" applyBorder="1" applyAlignment="1">
      <alignment horizontal="center"/>
    </xf>
    <xf numFmtId="0" fontId="28" fillId="24" borderId="33" xfId="0" applyFont="1" applyFill="1" applyBorder="1" applyAlignment="1">
      <alignment horizontal="center"/>
    </xf>
    <xf numFmtId="43" fontId="0" fillId="25" borderId="52" xfId="0" applyNumberFormat="1" applyFill="1" applyBorder="1" applyProtection="1">
      <protection locked="0"/>
    </xf>
    <xf numFmtId="0" fontId="29" fillId="24" borderId="53" xfId="0" applyFont="1" applyFill="1" applyBorder="1" applyAlignment="1" applyProtection="1">
      <alignment horizontal="left"/>
      <protection hidden="1"/>
    </xf>
    <xf numFmtId="0" fontId="28" fillId="24" borderId="54" xfId="0" applyFont="1" applyFill="1" applyBorder="1" applyAlignment="1" applyProtection="1">
      <alignment horizontal="center"/>
    </xf>
    <xf numFmtId="0" fontId="28" fillId="24" borderId="55" xfId="0" applyFont="1" applyFill="1" applyBorder="1" applyAlignment="1" applyProtection="1">
      <alignment horizontal="center"/>
    </xf>
    <xf numFmtId="43" fontId="0" fillId="24" borderId="54" xfId="0" applyNumberFormat="1" applyFill="1" applyBorder="1" applyProtection="1"/>
    <xf numFmtId="43" fontId="28" fillId="25" borderId="11" xfId="0" applyNumberFormat="1" applyFont="1" applyFill="1" applyBorder="1" applyAlignment="1" applyProtection="1">
      <alignment horizontal="right"/>
      <protection locked="0"/>
    </xf>
    <xf numFmtId="0" fontId="30" fillId="24" borderId="10" xfId="0" applyFont="1" applyFill="1" applyBorder="1" applyAlignment="1">
      <alignment horizontal="center"/>
    </xf>
    <xf numFmtId="0" fontId="23" fillId="24" borderId="10" xfId="0" applyFont="1" applyFill="1" applyBorder="1"/>
    <xf numFmtId="0" fontId="29" fillId="24" borderId="0" xfId="0" applyFont="1" applyFill="1" applyBorder="1" applyAlignment="1" applyProtection="1">
      <alignment horizontal="left"/>
      <protection hidden="1"/>
    </xf>
    <xf numFmtId="43" fontId="0" fillId="25" borderId="46" xfId="0" applyNumberFormat="1" applyFill="1" applyBorder="1" applyProtection="1">
      <protection locked="0"/>
    </xf>
    <xf numFmtId="43" fontId="1" fillId="25" borderId="10" xfId="0" applyNumberFormat="1" applyFont="1" applyFill="1" applyBorder="1" applyProtection="1">
      <protection locked="0"/>
    </xf>
    <xf numFmtId="0" fontId="31" fillId="24" borderId="0" xfId="0" applyFont="1" applyFill="1"/>
    <xf numFmtId="0" fontId="1" fillId="25" borderId="10" xfId="0" applyFont="1" applyFill="1" applyBorder="1" applyProtection="1">
      <protection locked="0"/>
    </xf>
    <xf numFmtId="0" fontId="32" fillId="24" borderId="0" xfId="0" applyFont="1" applyFill="1"/>
    <xf numFmtId="0" fontId="0" fillId="24" borderId="0" xfId="0" applyFill="1" applyAlignment="1">
      <alignment horizontal="left"/>
    </xf>
    <xf numFmtId="0" fontId="1" fillId="24" borderId="0" xfId="0" applyFont="1" applyFill="1"/>
    <xf numFmtId="0" fontId="1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43" fontId="0" fillId="0" borderId="0" xfId="0" applyNumberFormat="1"/>
    <xf numFmtId="165" fontId="1" fillId="25" borderId="10" xfId="0" applyNumberFormat="1" applyFont="1" applyFill="1" applyBorder="1" applyProtection="1">
      <protection locked="0"/>
    </xf>
    <xf numFmtId="0" fontId="33" fillId="24" borderId="0" xfId="0" applyFont="1" applyFill="1" applyAlignment="1"/>
    <xf numFmtId="0" fontId="0" fillId="0" borderId="0" xfId="0" applyAlignment="1"/>
    <xf numFmtId="0" fontId="23" fillId="2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30" fillId="24" borderId="10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0" fillId="24" borderId="0" xfId="0" applyFill="1" applyAlignment="1"/>
    <xf numFmtId="0" fontId="27" fillId="24" borderId="22" xfId="0" applyFont="1" applyFill="1" applyBorder="1" applyAlignment="1" applyProtection="1">
      <alignment horizontal="left"/>
    </xf>
    <xf numFmtId="0" fontId="0" fillId="0" borderId="24" xfId="0" applyBorder="1" applyAlignment="1">
      <alignment horizontal="left"/>
    </xf>
    <xf numFmtId="0" fontId="27" fillId="24" borderId="47" xfId="0" applyFont="1" applyFill="1" applyBorder="1" applyAlignment="1">
      <alignment horizontal="center"/>
    </xf>
    <xf numFmtId="0" fontId="27" fillId="24" borderId="10" xfId="0" applyFont="1" applyFill="1" applyBorder="1" applyAlignment="1">
      <alignment horizontal="center"/>
    </xf>
    <xf numFmtId="0" fontId="27" fillId="0" borderId="60" xfId="0" applyFont="1" applyBorder="1" applyAlignment="1">
      <alignment horizontal="center"/>
    </xf>
    <xf numFmtId="0" fontId="27" fillId="24" borderId="27" xfId="0" applyFont="1" applyFill="1" applyBorder="1" applyAlignment="1" applyProtection="1">
      <alignment horizontal="center"/>
    </xf>
    <xf numFmtId="0" fontId="0" fillId="0" borderId="26" xfId="0" applyBorder="1" applyAlignment="1">
      <alignment horizontal="center"/>
    </xf>
    <xf numFmtId="0" fontId="26" fillId="24" borderId="61" xfId="0" applyFont="1" applyFill="1" applyBorder="1" applyAlignment="1">
      <alignment horizontal="right" textRotation="90" wrapText="1"/>
    </xf>
    <xf numFmtId="0" fontId="0" fillId="24" borderId="31" xfId="0" applyFill="1" applyBorder="1" applyAlignment="1">
      <alignment horizontal="right" textRotation="90" wrapText="1"/>
    </xf>
    <xf numFmtId="0" fontId="23" fillId="24" borderId="0" xfId="0" applyFont="1" applyFill="1" applyAlignment="1">
      <alignment horizontal="left"/>
    </xf>
    <xf numFmtId="0" fontId="26" fillId="24" borderId="61" xfId="0" applyFont="1" applyFill="1" applyBorder="1" applyAlignment="1">
      <alignment textRotation="90" wrapText="1"/>
    </xf>
    <xf numFmtId="0" fontId="0" fillId="24" borderId="31" xfId="0" applyFill="1" applyBorder="1" applyAlignment="1">
      <alignment textRotation="90" wrapText="1"/>
    </xf>
    <xf numFmtId="0" fontId="27" fillId="24" borderId="17" xfId="0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25" borderId="10" xfId="0" applyFill="1" applyBorder="1" applyAlignment="1" applyProtection="1">
      <alignment wrapText="1"/>
      <protection locked="0"/>
    </xf>
    <xf numFmtId="0" fontId="27" fillId="24" borderId="56" xfId="0" applyFont="1" applyFill="1" applyBorder="1" applyAlignment="1">
      <alignment horizontal="center" wrapText="1"/>
    </xf>
    <xf numFmtId="0" fontId="27" fillId="24" borderId="15" xfId="0" applyFont="1" applyFill="1" applyBorder="1" applyAlignment="1">
      <alignment horizontal="center" wrapText="1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26" fillId="24" borderId="23" xfId="0" applyFont="1" applyFill="1" applyBorder="1" applyAlignment="1">
      <alignment textRotation="90" wrapText="1"/>
    </xf>
    <xf numFmtId="0" fontId="0" fillId="0" borderId="25" xfId="0" applyBorder="1" applyAlignment="1">
      <alignment textRotation="90" wrapText="1"/>
    </xf>
    <xf numFmtId="0" fontId="0" fillId="0" borderId="30" xfId="0" applyBorder="1" applyAlignment="1">
      <alignment textRotation="90" wrapText="1"/>
    </xf>
    <xf numFmtId="0" fontId="27" fillId="24" borderId="57" xfId="0" applyFont="1" applyFill="1" applyBorder="1" applyAlignment="1">
      <alignment horizontal="center" wrapText="1"/>
    </xf>
    <xf numFmtId="0" fontId="27" fillId="0" borderId="58" xfId="0" applyFont="1" applyBorder="1" applyAlignment="1">
      <alignment horizontal="center" wrapText="1"/>
    </xf>
    <xf numFmtId="0" fontId="27" fillId="0" borderId="59" xfId="0" applyFont="1" applyBorder="1" applyAlignment="1">
      <alignment horizontal="center" wrapText="1"/>
    </xf>
    <xf numFmtId="0" fontId="0" fillId="24" borderId="21" xfId="0" applyFill="1" applyBorder="1" applyAlignment="1">
      <alignment horizontal="center"/>
    </xf>
    <xf numFmtId="16" fontId="0" fillId="24" borderId="10" xfId="0" quotePrefix="1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27" fillId="24" borderId="15" xfId="0" applyFont="1" applyFill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24" borderId="0" xfId="0" applyFill="1" applyAlignment="1">
      <alignment horizont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  <Relationship Id="rId2" Type="http://schemas.openxmlformats.org/officeDocument/2006/relationships/vmlDrawing" Target="../drawings/vmlDrawing1.vml"/>
  <Relationship Id="rId3" Type="http://schemas.openxmlformats.org/officeDocument/2006/relationships/comments" Target="../comments1.xml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2:A34"/>
  <sheetViews>
    <sheetView showGridLines="0" workbookViewId="0">
      <selection activeCell="F2" sqref="F2"/>
    </sheetView>
  </sheetViews>
  <sheetFormatPr defaultRowHeight="13.2"/>
  <sheetData>
    <row r="2" spans="1:1" ht="18">
      <c r="A2" s="1" t="s">
        <v>0</v>
      </c>
    </row>
    <row r="3" spans="1:1" ht="8.1" customHeight="1">
      <c r="A3" s="2"/>
    </row>
    <row r="4" spans="1:1" ht="14.4">
      <c r="A4" s="2" t="s">
        <v>1</v>
      </c>
    </row>
    <row r="5" spans="1:1" ht="6.9" customHeight="1">
      <c r="A5" s="2"/>
    </row>
    <row r="6" spans="1:1" ht="14.4">
      <c r="A6" s="2" t="s">
        <v>2</v>
      </c>
    </row>
    <row r="7" spans="1:1" ht="14.4">
      <c r="A7" s="2" t="s">
        <v>3</v>
      </c>
    </row>
    <row r="8" spans="1:1" ht="14.4">
      <c r="A8" s="2" t="s">
        <v>4</v>
      </c>
    </row>
    <row r="9" spans="1:1" ht="14.4">
      <c r="A9" s="2" t="s">
        <v>5</v>
      </c>
    </row>
    <row r="10" spans="1:1" ht="14.4">
      <c r="A10" s="2" t="s">
        <v>6</v>
      </c>
    </row>
    <row r="11" spans="1:1" ht="8.1" customHeight="1">
      <c r="A11" s="2"/>
    </row>
    <row r="12" spans="1:1" ht="14.4">
      <c r="A12" s="2" t="s">
        <v>7</v>
      </c>
    </row>
    <row r="13" spans="1:1" ht="14.4">
      <c r="A13" s="2" t="s">
        <v>8</v>
      </c>
    </row>
    <row r="14" spans="1:1" ht="14.4">
      <c r="A14" s="2" t="s">
        <v>9</v>
      </c>
    </row>
    <row r="15" spans="1:1" ht="14.4">
      <c r="A15" s="2" t="s">
        <v>10</v>
      </c>
    </row>
    <row r="16" spans="1:1" ht="14.4">
      <c r="A16" s="2" t="s">
        <v>11</v>
      </c>
    </row>
    <row r="17" spans="1:1" ht="8.4" customHeight="1">
      <c r="A17" s="2"/>
    </row>
    <row r="18" spans="1:1" ht="14.4">
      <c r="A18" s="2" t="s">
        <v>12</v>
      </c>
    </row>
    <row r="19" spans="1:1" ht="14.4">
      <c r="A19" s="2" t="s">
        <v>13</v>
      </c>
    </row>
    <row r="20" spans="1:1" ht="14.4">
      <c r="A20" s="3" t="s">
        <v>14</v>
      </c>
    </row>
    <row r="21" spans="1:1" ht="14.4">
      <c r="A21" s="3" t="s">
        <v>15</v>
      </c>
    </row>
    <row r="22" spans="1:1" ht="14.4">
      <c r="A22" s="3" t="s">
        <v>16</v>
      </c>
    </row>
    <row r="23" spans="1:1" ht="14.4">
      <c r="A23" s="3" t="s">
        <v>17</v>
      </c>
    </row>
    <row r="24" spans="1:1" ht="14.4">
      <c r="A24" s="3" t="s">
        <v>18</v>
      </c>
    </row>
    <row r="25" spans="1:1" ht="8.1" customHeight="1">
      <c r="A25" s="2"/>
    </row>
    <row r="26" spans="1:1" ht="14.4">
      <c r="A26" s="2" t="s">
        <v>19</v>
      </c>
    </row>
    <row r="27" spans="1:1" ht="14.4">
      <c r="A27" s="2" t="s">
        <v>20</v>
      </c>
    </row>
    <row r="28" spans="1:1" ht="14.4">
      <c r="A28" s="2" t="s">
        <v>21</v>
      </c>
    </row>
    <row r="29" spans="1:1" ht="14.4">
      <c r="A29" s="2" t="s">
        <v>107</v>
      </c>
    </row>
    <row r="30" spans="1:1" ht="14.4">
      <c r="A30" s="2" t="s">
        <v>22</v>
      </c>
    </row>
    <row r="31" spans="1:1" ht="14.4">
      <c r="A31" s="2" t="s">
        <v>23</v>
      </c>
    </row>
    <row r="32" spans="1:1" ht="14.4">
      <c r="A32" s="2" t="s">
        <v>24</v>
      </c>
    </row>
    <row r="33" spans="1:1" ht="14.4">
      <c r="A33" s="2" t="s">
        <v>25</v>
      </c>
    </row>
    <row r="34" spans="1:1" ht="14.4">
      <c r="A34" s="2" t="s">
        <v>26</v>
      </c>
    </row>
  </sheetData>
  <sheetProtection password="F4C4" sheet="1" objects="1" scenarios="1"/>
  <phoneticPr fontId="19" type="noConversion"/>
  <pageMargins left="0.75" right="0.7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BL55"/>
  <sheetViews>
    <sheetView showGridLines="0" tabSelected="1" workbookViewId="0">
      <selection activeCell="C1" sqref="C1:L1"/>
    </sheetView>
  </sheetViews>
  <sheetFormatPr defaultRowHeight="13.2"/>
  <cols>
    <col min="1" max="1" width="1.88671875" customWidth="1"/>
    <col min="2" max="3" width="9.6640625" customWidth="1"/>
    <col min="4" max="4" width="2.6640625" customWidth="1"/>
    <col min="5" max="5" width="5.33203125" customWidth="1"/>
    <col min="6" max="7" width="5.44140625" customWidth="1"/>
    <col min="9" max="9" width="10.6640625" customWidth="1"/>
    <col min="10" max="10" width="2.33203125" customWidth="1"/>
    <col min="11" max="11" width="5.44140625" customWidth="1"/>
    <col min="13" max="13" width="10.6640625" customWidth="1"/>
    <col min="14" max="14" width="2.33203125" customWidth="1"/>
    <col min="15" max="15" width="10.6640625" customWidth="1"/>
    <col min="16" max="16" width="2.33203125" customWidth="1"/>
    <col min="17" max="17" width="9.33203125" customWidth="1"/>
    <col min="18" max="18" width="2.33203125" customWidth="1"/>
    <col min="20" max="20" width="2.33203125" customWidth="1"/>
    <col min="21" max="21" width="9.33203125" bestFit="1" customWidth="1"/>
    <col min="22" max="22" width="2.33203125" customWidth="1"/>
    <col min="24" max="24" width="2.33203125" customWidth="1"/>
    <col min="26" max="26" width="2.33203125" customWidth="1"/>
    <col min="28" max="28" width="2.33203125" customWidth="1"/>
    <col min="30" max="30" width="2.33203125" customWidth="1"/>
    <col min="31" max="31" width="9.33203125" customWidth="1"/>
    <col min="32" max="32" width="2.33203125" customWidth="1"/>
    <col min="34" max="34" width="2.33203125" customWidth="1"/>
    <col min="35" max="35" width="6.6640625" customWidth="1"/>
    <col min="36" max="36" width="10.6640625" customWidth="1"/>
    <col min="37" max="37" width="2.33203125" customWidth="1"/>
    <col min="38" max="38" width="9.88671875" customWidth="1"/>
    <col min="39" max="39" width="2.33203125" customWidth="1"/>
    <col min="40" max="40" width="9.88671875" customWidth="1"/>
    <col min="41" max="41" width="2.33203125" customWidth="1"/>
    <col min="42" max="42" width="9.88671875" customWidth="1"/>
    <col min="43" max="43" width="2.33203125" customWidth="1"/>
    <col min="44" max="44" width="9.88671875" customWidth="1"/>
    <col min="45" max="45" width="2.33203125" customWidth="1"/>
    <col min="46" max="46" width="10.6640625" hidden="1" customWidth="1"/>
    <col min="47" max="47" width="9.109375" hidden="1" customWidth="1"/>
    <col min="48" max="51" width="10.6640625" hidden="1" customWidth="1"/>
    <col min="52" max="55" width="9.109375" hidden="1" customWidth="1"/>
    <col min="56" max="56" width="10.6640625" hidden="1" customWidth="1"/>
    <col min="57" max="64" width="9.109375" hidden="1" customWidth="1"/>
    <col min="65" max="65" width="8.6640625" customWidth="1"/>
  </cols>
  <sheetData>
    <row r="1" spans="2:64" ht="12.75" customHeight="1">
      <c r="B1" s="4" t="s">
        <v>27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2:64" ht="12.75" customHeight="1"/>
    <row r="3" spans="2:64">
      <c r="B3" s="5" t="s">
        <v>28</v>
      </c>
    </row>
    <row r="4" spans="2:64">
      <c r="B4" s="6" t="s">
        <v>29</v>
      </c>
      <c r="C4" s="6"/>
      <c r="D4" s="6"/>
    </row>
    <row r="5" spans="2:64">
      <c r="B5" s="5"/>
      <c r="C5" s="5"/>
      <c r="D5" s="6"/>
    </row>
    <row r="7" spans="2:64">
      <c r="B7" s="7" t="s">
        <v>30</v>
      </c>
      <c r="C7" s="7"/>
      <c r="D7" s="8"/>
    </row>
    <row r="8" spans="2:64">
      <c r="B8" s="126" t="s">
        <v>31</v>
      </c>
      <c r="C8" s="126"/>
      <c r="D8" s="126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9"/>
    </row>
    <row r="9" spans="2:64" ht="12.6" customHeight="1">
      <c r="B9" s="137"/>
      <c r="C9" s="137"/>
      <c r="D9" s="137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0"/>
      <c r="AM9" s="10"/>
      <c r="AN9" s="10"/>
      <c r="AO9" s="10"/>
      <c r="AP9" s="10"/>
      <c r="AQ9" s="10"/>
      <c r="AR9" s="10"/>
      <c r="AS9" s="10"/>
      <c r="AT9" s="9"/>
    </row>
    <row r="10" spans="2:64" ht="12.75" customHeight="1">
      <c r="B10" s="137"/>
      <c r="C10" s="137"/>
      <c r="D10" s="137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0"/>
      <c r="AM10" s="10"/>
      <c r="AN10" s="10"/>
      <c r="AO10" s="10"/>
      <c r="AP10" s="10"/>
      <c r="AQ10" s="10"/>
      <c r="AR10" s="10"/>
      <c r="AS10" s="10"/>
      <c r="AT10" s="9"/>
    </row>
    <row r="11" spans="2:64" ht="12.9" customHeight="1">
      <c r="B11" s="160" t="s">
        <v>32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9"/>
    </row>
    <row r="12" spans="2:64" ht="12.6" customHeight="1">
      <c r="B12" s="12" t="s">
        <v>33</v>
      </c>
      <c r="C12" s="12"/>
      <c r="D12" s="12"/>
      <c r="E12" s="155" t="s">
        <v>34</v>
      </c>
      <c r="F12" s="156"/>
      <c r="G12" s="156"/>
      <c r="H12" s="156"/>
      <c r="I12" s="156"/>
      <c r="J12" s="13"/>
      <c r="K12" s="13"/>
      <c r="L12" s="13"/>
      <c r="M12" s="13"/>
      <c r="N12" s="14"/>
      <c r="O12" s="13"/>
      <c r="P12" s="13"/>
      <c r="Q12" s="13"/>
      <c r="R12" s="13"/>
      <c r="S12" s="13"/>
      <c r="T12" s="13"/>
      <c r="U12" s="15"/>
      <c r="V12" s="15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0"/>
      <c r="AM12" s="10"/>
      <c r="AN12" s="10"/>
      <c r="AO12" s="10"/>
      <c r="AP12" s="10"/>
      <c r="AQ12" s="10"/>
      <c r="AR12" s="10"/>
      <c r="AS12" s="10"/>
      <c r="AT12" s="9"/>
    </row>
    <row r="13" spans="2:64" ht="13.8" thickBot="1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7"/>
    </row>
    <row r="14" spans="2:64" ht="12.9" customHeight="1" thickTop="1">
      <c r="B14" s="18"/>
      <c r="C14" s="19"/>
      <c r="D14" s="20"/>
      <c r="E14" s="135" t="s">
        <v>35</v>
      </c>
      <c r="F14" s="138" t="s">
        <v>36</v>
      </c>
      <c r="G14" s="144" t="s">
        <v>37</v>
      </c>
      <c r="H14" s="146"/>
      <c r="I14" s="146"/>
      <c r="J14" s="147"/>
      <c r="K14" s="144" t="s">
        <v>38</v>
      </c>
      <c r="L14" s="146"/>
      <c r="M14" s="146"/>
      <c r="N14" s="147"/>
      <c r="O14" s="21"/>
      <c r="P14" s="22"/>
      <c r="Q14" s="157" t="s">
        <v>39</v>
      </c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23"/>
      <c r="AI14" s="144" t="s">
        <v>40</v>
      </c>
      <c r="AJ14" s="158"/>
      <c r="AK14" s="159"/>
      <c r="AL14" s="144" t="s">
        <v>41</v>
      </c>
      <c r="AM14" s="145"/>
      <c r="AN14" s="145"/>
      <c r="AO14" s="145"/>
      <c r="AP14" s="145"/>
      <c r="AQ14" s="146"/>
      <c r="AR14" s="146"/>
      <c r="AS14" s="147"/>
      <c r="AT14" s="24"/>
      <c r="AY14" t="s">
        <v>52</v>
      </c>
      <c r="AZ14" t="s">
        <v>53</v>
      </c>
      <c r="BA14" t="s">
        <v>54</v>
      </c>
      <c r="BB14" t="s">
        <v>55</v>
      </c>
      <c r="BC14" t="s">
        <v>56</v>
      </c>
      <c r="BD14" t="s">
        <v>57</v>
      </c>
      <c r="BE14" t="s">
        <v>58</v>
      </c>
      <c r="BF14" t="s">
        <v>108</v>
      </c>
      <c r="BG14" t="s">
        <v>47</v>
      </c>
      <c r="BH14" t="s">
        <v>110</v>
      </c>
    </row>
    <row r="15" spans="2:64" ht="12.6" customHeight="1">
      <c r="B15" s="25"/>
      <c r="C15" s="26"/>
      <c r="D15" s="27"/>
      <c r="E15" s="136"/>
      <c r="F15" s="139"/>
      <c r="G15" s="148" t="s">
        <v>42</v>
      </c>
      <c r="H15" s="151" t="s">
        <v>43</v>
      </c>
      <c r="I15" s="28"/>
      <c r="J15" s="29"/>
      <c r="K15" s="148" t="s">
        <v>42</v>
      </c>
      <c r="L15" s="151" t="s">
        <v>43</v>
      </c>
      <c r="M15" s="28"/>
      <c r="N15" s="29"/>
      <c r="O15" s="30"/>
      <c r="P15" s="31"/>
      <c r="Q15" s="154"/>
      <c r="R15" s="154"/>
      <c r="S15" s="154"/>
      <c r="T15" s="32"/>
      <c r="U15" s="33"/>
      <c r="V15" s="34"/>
      <c r="W15" s="33"/>
      <c r="X15" s="34"/>
      <c r="Y15" s="35"/>
      <c r="Z15" s="35"/>
      <c r="AA15" s="33"/>
      <c r="AB15" s="34"/>
      <c r="AC15" s="33"/>
      <c r="AD15" s="34"/>
      <c r="AE15" s="35"/>
      <c r="AF15" s="35"/>
      <c r="AG15" s="33"/>
      <c r="AH15" s="34"/>
      <c r="AI15" s="36"/>
      <c r="AJ15" s="37"/>
      <c r="AK15" s="38"/>
      <c r="AL15" s="33"/>
      <c r="AM15" s="34"/>
      <c r="AN15" s="33"/>
      <c r="AO15" s="34"/>
      <c r="AP15" s="33"/>
      <c r="AQ15" s="34"/>
      <c r="AR15" s="33"/>
      <c r="AS15" s="34"/>
      <c r="AT15" s="39"/>
      <c r="AY15">
        <v>6.2E-2</v>
      </c>
      <c r="AZ15">
        <v>1.4500000000000001E-2</v>
      </c>
      <c r="BB15">
        <v>3.0700000000000002E-2</v>
      </c>
      <c r="BC15">
        <v>6.9999999999999999E-4</v>
      </c>
      <c r="BD15">
        <v>0.03</v>
      </c>
      <c r="BF15" t="s">
        <v>109</v>
      </c>
      <c r="BG15" t="s">
        <v>109</v>
      </c>
      <c r="BH15" t="s">
        <v>111</v>
      </c>
      <c r="BI15" t="s">
        <v>112</v>
      </c>
      <c r="BJ15" t="s">
        <v>113</v>
      </c>
      <c r="BK15" t="s">
        <v>114</v>
      </c>
      <c r="BL15" t="s">
        <v>115</v>
      </c>
    </row>
    <row r="16" spans="2:64">
      <c r="B16" s="140"/>
      <c r="C16" s="141"/>
      <c r="D16" s="142"/>
      <c r="E16" s="136"/>
      <c r="F16" s="139"/>
      <c r="G16" s="149"/>
      <c r="H16" s="152"/>
      <c r="I16" s="37"/>
      <c r="J16" s="38"/>
      <c r="K16" s="149"/>
      <c r="L16" s="152"/>
      <c r="M16" s="37"/>
      <c r="N16" s="38"/>
      <c r="O16" s="41" t="s">
        <v>44</v>
      </c>
      <c r="P16" s="42"/>
      <c r="Q16" s="131" t="s">
        <v>45</v>
      </c>
      <c r="R16" s="131"/>
      <c r="S16" s="131"/>
      <c r="T16" s="35"/>
      <c r="U16" s="33"/>
      <c r="V16" s="44"/>
      <c r="W16" s="33"/>
      <c r="X16" s="44"/>
      <c r="Y16" s="35"/>
      <c r="Z16" s="35"/>
      <c r="AA16" s="33"/>
      <c r="AB16" s="44"/>
      <c r="AC16" s="33"/>
      <c r="AD16" s="44"/>
      <c r="AE16" s="128" t="s">
        <v>46</v>
      </c>
      <c r="AF16" s="129"/>
      <c r="AG16" s="45" t="s">
        <v>47</v>
      </c>
      <c r="AH16" s="44"/>
      <c r="AI16" s="46" t="s">
        <v>48</v>
      </c>
      <c r="AJ16" s="37"/>
      <c r="AK16" s="38"/>
      <c r="AL16" s="33"/>
      <c r="AM16" s="44"/>
      <c r="AN16" s="33"/>
      <c r="AO16" s="44"/>
      <c r="AP16" s="33"/>
      <c r="AQ16" s="44"/>
      <c r="AR16" s="33"/>
      <c r="AS16" s="44"/>
      <c r="AT16" s="39"/>
    </row>
    <row r="17" spans="2:64">
      <c r="B17" s="130" t="s">
        <v>49</v>
      </c>
      <c r="C17" s="131"/>
      <c r="D17" s="132"/>
      <c r="E17" s="136"/>
      <c r="F17" s="139"/>
      <c r="G17" s="150"/>
      <c r="H17" s="153"/>
      <c r="I17" s="43" t="s">
        <v>50</v>
      </c>
      <c r="J17" s="47"/>
      <c r="K17" s="150"/>
      <c r="L17" s="153"/>
      <c r="M17" s="43" t="s">
        <v>50</v>
      </c>
      <c r="N17" s="47"/>
      <c r="O17" s="48" t="s">
        <v>51</v>
      </c>
      <c r="P17" s="49"/>
      <c r="Q17" s="50" t="s">
        <v>52</v>
      </c>
      <c r="R17" s="51"/>
      <c r="S17" s="52" t="s">
        <v>53</v>
      </c>
      <c r="T17" s="53"/>
      <c r="U17" s="54" t="s">
        <v>54</v>
      </c>
      <c r="V17" s="55"/>
      <c r="W17" s="43" t="s">
        <v>55</v>
      </c>
      <c r="X17" s="44"/>
      <c r="Y17" s="43" t="s">
        <v>56</v>
      </c>
      <c r="Z17" s="56"/>
      <c r="AA17" s="54" t="s">
        <v>57</v>
      </c>
      <c r="AB17" s="44"/>
      <c r="AC17" s="54" t="s">
        <v>58</v>
      </c>
      <c r="AD17" s="44"/>
      <c r="AE17" s="133" t="s">
        <v>59</v>
      </c>
      <c r="AF17" s="134"/>
      <c r="AG17" s="133" t="s">
        <v>59</v>
      </c>
      <c r="AH17" s="134"/>
      <c r="AI17" s="57" t="s">
        <v>60</v>
      </c>
      <c r="AJ17" s="40" t="s">
        <v>50</v>
      </c>
      <c r="AK17" s="58"/>
      <c r="AL17" s="54" t="s">
        <v>52</v>
      </c>
      <c r="AM17" s="44"/>
      <c r="AN17" s="54" t="s">
        <v>53</v>
      </c>
      <c r="AO17" s="44"/>
      <c r="AP17" s="54" t="s">
        <v>61</v>
      </c>
      <c r="AQ17" s="44"/>
      <c r="AR17" s="54" t="s">
        <v>56</v>
      </c>
      <c r="AS17" s="44"/>
      <c r="AT17" s="39"/>
    </row>
    <row r="18" spans="2:64" ht="15.6">
      <c r="B18" s="59" t="s">
        <v>62</v>
      </c>
      <c r="C18" s="60"/>
      <c r="D18" s="61"/>
      <c r="E18" s="62"/>
      <c r="F18" s="62"/>
      <c r="G18" s="63"/>
      <c r="H18" s="64"/>
      <c r="I18" s="65"/>
      <c r="J18" s="66" t="str">
        <f t="shared" ref="J18:J28" si="0">IF(OR(I18="",I18=AU18),"","*")</f>
        <v/>
      </c>
      <c r="K18" s="67"/>
      <c r="L18" s="68"/>
      <c r="M18" s="69"/>
      <c r="N18" s="66" t="str">
        <f t="shared" ref="N18:N28" si="1">IF(OR(M18="",M18=AV18),"","*")</f>
        <v/>
      </c>
      <c r="O18" s="70"/>
      <c r="P18" s="66" t="str">
        <f t="shared" ref="P18:P28" si="2">IF(OR(O18="",O18=AX18),"","*")</f>
        <v/>
      </c>
      <c r="Q18" s="71"/>
      <c r="R18" s="66" t="str">
        <f t="shared" ref="R18:R28" si="3">IF(OR(Q18="",Q18=AY18),"","*")</f>
        <v/>
      </c>
      <c r="S18" s="72"/>
      <c r="T18" s="66" t="str">
        <f t="shared" ref="T18:T28" si="4">IF(OR(S18="",S18=AZ18),"","*")</f>
        <v/>
      </c>
      <c r="U18" s="70"/>
      <c r="V18" s="66" t="str">
        <f t="shared" ref="V18:V28" si="5">IF(OR(U18="",U18=BA18),"","*")</f>
        <v/>
      </c>
      <c r="W18" s="72"/>
      <c r="X18" s="66" t="str">
        <f t="shared" ref="X18:X28" si="6">IF(OR(W18="",W18=BB18),"","*")</f>
        <v/>
      </c>
      <c r="Y18" s="72"/>
      <c r="Z18" s="66" t="str">
        <f t="shared" ref="Z18:Z28" si="7">IF(OR(Y18="",Y18=BC18),"","*")</f>
        <v/>
      </c>
      <c r="AA18" s="72"/>
      <c r="AB18" s="66" t="str">
        <f t="shared" ref="AB18:AB28" si="8">IF(OR(AA18="",AA18=BD18),"","*")</f>
        <v/>
      </c>
      <c r="AC18" s="72"/>
      <c r="AD18" s="66" t="str">
        <f t="shared" ref="AD18:AD28" si="9">IF(OR(AC18="",AC18=BE18),"","*")</f>
        <v/>
      </c>
      <c r="AE18" s="72"/>
      <c r="AF18" s="66" t="str">
        <f t="shared" ref="AF18:AF28" si="10">IF(OR(AE18="",AE18=BF18),"","*")</f>
        <v/>
      </c>
      <c r="AG18" s="72"/>
      <c r="AH18" s="66" t="str">
        <f t="shared" ref="AH18:AH28" si="11">IF(OR(AG18="",AG18=BG18),"","*")</f>
        <v/>
      </c>
      <c r="AI18" s="73">
        <v>313</v>
      </c>
      <c r="AJ18" s="74"/>
      <c r="AK18" s="66" t="str">
        <f t="shared" ref="AK18:AK28" si="12">IF(OR(AJ18="",AJ18=BH18),"","*")</f>
        <v/>
      </c>
      <c r="AL18" s="72"/>
      <c r="AM18" s="66" t="str">
        <f t="shared" ref="AM18:AM28" si="13">IF(OR(AL18="",AL18=BI18),"","*")</f>
        <v/>
      </c>
      <c r="AN18" s="72"/>
      <c r="AO18" s="66" t="str">
        <f t="shared" ref="AO18:AO28" si="14">IF(OR(AN18="",AN18=BJ18),"","*")</f>
        <v/>
      </c>
      <c r="AP18" s="72"/>
      <c r="AQ18" s="66" t="str">
        <f t="shared" ref="AQ18:AQ28" si="15">IF(OR(AP18="",AP18=BK18),"","*")</f>
        <v/>
      </c>
      <c r="AR18" s="72"/>
      <c r="AS18" s="66" t="str">
        <f t="shared" ref="AS18:AS28" si="16">IF(OR(AR18="",AR18=BL18),"","*")</f>
        <v/>
      </c>
      <c r="AT18" s="75"/>
      <c r="AU18">
        <v>300</v>
      </c>
      <c r="AX18">
        <v>300</v>
      </c>
      <c r="AY18" s="71">
        <f>AX18*$AY$15</f>
        <v>18.600000000000001</v>
      </c>
      <c r="AZ18" s="72">
        <f>AX18*$AZ$15</f>
        <v>4.3499999999999996</v>
      </c>
      <c r="BA18" s="70">
        <v>17</v>
      </c>
      <c r="BB18" s="72">
        <f>AX18*$BB$15</f>
        <v>9.2100000000000009</v>
      </c>
      <c r="BC18" s="72">
        <f>AX18*$BC$15</f>
        <v>0.21</v>
      </c>
      <c r="BD18" s="72">
        <f>AX18*$BD$15</f>
        <v>9</v>
      </c>
      <c r="BE18" s="72">
        <v>20</v>
      </c>
      <c r="BF18" s="72">
        <v>0.85</v>
      </c>
      <c r="BG18" s="72">
        <v>1.65</v>
      </c>
      <c r="BH18" s="74">
        <f t="shared" ref="BH18:BH27" si="17">AX18-SUM(AY18:BG18)</f>
        <v>219.13</v>
      </c>
      <c r="BI18" s="72">
        <v>300</v>
      </c>
      <c r="BJ18" s="72">
        <v>300</v>
      </c>
      <c r="BK18" s="72">
        <v>300</v>
      </c>
      <c r="BL18" s="72">
        <v>300</v>
      </c>
    </row>
    <row r="19" spans="2:64" ht="15.6">
      <c r="B19" s="76" t="s">
        <v>63</v>
      </c>
      <c r="C19" s="77"/>
      <c r="D19" s="61"/>
      <c r="E19" s="62"/>
      <c r="F19" s="62"/>
      <c r="G19" s="63"/>
      <c r="H19" s="64"/>
      <c r="I19" s="78"/>
      <c r="J19" s="66" t="str">
        <f t="shared" si="0"/>
        <v/>
      </c>
      <c r="K19" s="79"/>
      <c r="L19" s="80"/>
      <c r="M19" s="81"/>
      <c r="N19" s="66" t="str">
        <f t="shared" si="1"/>
        <v/>
      </c>
      <c r="O19" s="82"/>
      <c r="P19" s="83" t="str">
        <f t="shared" si="2"/>
        <v/>
      </c>
      <c r="Q19" s="71"/>
      <c r="R19" s="83" t="str">
        <f t="shared" si="3"/>
        <v/>
      </c>
      <c r="S19" s="71"/>
      <c r="T19" s="83" t="str">
        <f t="shared" si="4"/>
        <v/>
      </c>
      <c r="U19" s="82"/>
      <c r="V19" s="83" t="str">
        <f t="shared" si="5"/>
        <v/>
      </c>
      <c r="W19" s="71"/>
      <c r="X19" s="83" t="str">
        <f t="shared" si="6"/>
        <v/>
      </c>
      <c r="Y19" s="72"/>
      <c r="Z19" s="83" t="str">
        <f t="shared" si="7"/>
        <v/>
      </c>
      <c r="AA19" s="71"/>
      <c r="AB19" s="83" t="str">
        <f t="shared" si="8"/>
        <v/>
      </c>
      <c r="AC19" s="71"/>
      <c r="AD19" s="83" t="str">
        <f t="shared" si="9"/>
        <v/>
      </c>
      <c r="AE19" s="71"/>
      <c r="AF19" s="83" t="str">
        <f t="shared" si="10"/>
        <v/>
      </c>
      <c r="AG19" s="71"/>
      <c r="AH19" s="83" t="str">
        <f t="shared" si="11"/>
        <v/>
      </c>
      <c r="AI19" s="84">
        <v>314</v>
      </c>
      <c r="AJ19" s="85"/>
      <c r="AK19" s="83" t="str">
        <f t="shared" si="12"/>
        <v/>
      </c>
      <c r="AL19" s="71"/>
      <c r="AM19" s="83" t="str">
        <f t="shared" si="13"/>
        <v/>
      </c>
      <c r="AN19" s="71"/>
      <c r="AO19" s="83" t="str">
        <f t="shared" si="14"/>
        <v/>
      </c>
      <c r="AP19" s="71"/>
      <c r="AQ19" s="83" t="str">
        <f t="shared" si="15"/>
        <v/>
      </c>
      <c r="AR19" s="71"/>
      <c r="AS19" s="83" t="str">
        <f t="shared" si="16"/>
        <v/>
      </c>
      <c r="AT19" s="75"/>
      <c r="AU19">
        <v>290</v>
      </c>
      <c r="AV19">
        <v>87.04</v>
      </c>
      <c r="AX19">
        <f t="shared" ref="AX19:AX27" si="18">AU19+AV19</f>
        <v>377.04</v>
      </c>
      <c r="AY19" s="71">
        <f t="shared" ref="AY19:AY27" si="19">AX19*$AY$15</f>
        <v>23.38</v>
      </c>
      <c r="AZ19" s="71">
        <f t="shared" ref="AZ19:AZ27" si="20">AX19*$AZ$15</f>
        <v>5.47</v>
      </c>
      <c r="BA19" s="82">
        <v>34</v>
      </c>
      <c r="BB19" s="72">
        <f t="shared" ref="BB19:BB27" si="21">AX19*$BB$15</f>
        <v>11.58</v>
      </c>
      <c r="BC19" s="72">
        <f t="shared" ref="BC19:BC27" si="22">AX19*$BC$15</f>
        <v>0.26</v>
      </c>
      <c r="BD19" s="72">
        <f t="shared" ref="BD19:BD27" si="23">AX19*$BD$15</f>
        <v>11.31</v>
      </c>
      <c r="BE19" s="71">
        <v>50</v>
      </c>
      <c r="BF19" s="71">
        <v>0.85</v>
      </c>
      <c r="BG19" s="71">
        <v>1.65</v>
      </c>
      <c r="BH19" s="74">
        <f t="shared" si="17"/>
        <v>238.54</v>
      </c>
      <c r="BI19" s="71">
        <v>377.04</v>
      </c>
      <c r="BJ19" s="71">
        <v>377.04</v>
      </c>
      <c r="BK19" s="71">
        <v>377.04</v>
      </c>
      <c r="BL19" s="71">
        <v>377.04</v>
      </c>
    </row>
    <row r="20" spans="2:64" ht="15.6">
      <c r="B20" s="76" t="s">
        <v>64</v>
      </c>
      <c r="C20" s="77"/>
      <c r="D20" s="61"/>
      <c r="E20" s="62"/>
      <c r="F20" s="62"/>
      <c r="G20" s="63"/>
      <c r="H20" s="64"/>
      <c r="I20" s="78"/>
      <c r="J20" s="66" t="str">
        <f t="shared" si="0"/>
        <v/>
      </c>
      <c r="K20" s="79"/>
      <c r="L20" s="80"/>
      <c r="M20" s="78"/>
      <c r="N20" s="66" t="str">
        <f t="shared" si="1"/>
        <v/>
      </c>
      <c r="O20" s="82"/>
      <c r="P20" s="83" t="str">
        <f t="shared" si="2"/>
        <v/>
      </c>
      <c r="Q20" s="71"/>
      <c r="R20" s="83" t="str">
        <f t="shared" si="3"/>
        <v/>
      </c>
      <c r="S20" s="71"/>
      <c r="T20" s="83" t="str">
        <f t="shared" si="4"/>
        <v/>
      </c>
      <c r="U20" s="82"/>
      <c r="V20" s="83" t="str">
        <f t="shared" si="5"/>
        <v/>
      </c>
      <c r="W20" s="71"/>
      <c r="X20" s="83" t="str">
        <f t="shared" si="6"/>
        <v/>
      </c>
      <c r="Y20" s="72"/>
      <c r="Z20" s="83" t="str">
        <f t="shared" si="7"/>
        <v/>
      </c>
      <c r="AA20" s="71"/>
      <c r="AB20" s="83" t="str">
        <f t="shared" si="8"/>
        <v/>
      </c>
      <c r="AC20" s="71"/>
      <c r="AD20" s="83" t="str">
        <f t="shared" si="9"/>
        <v/>
      </c>
      <c r="AE20" s="71"/>
      <c r="AF20" s="83" t="str">
        <f t="shared" si="10"/>
        <v/>
      </c>
      <c r="AG20" s="71"/>
      <c r="AH20" s="83" t="str">
        <f t="shared" si="11"/>
        <v/>
      </c>
      <c r="AI20" s="84">
        <v>315</v>
      </c>
      <c r="AJ20" s="85"/>
      <c r="AK20" s="83" t="str">
        <f t="shared" si="12"/>
        <v/>
      </c>
      <c r="AL20" s="71"/>
      <c r="AM20" s="83" t="str">
        <f t="shared" si="13"/>
        <v/>
      </c>
      <c r="AN20" s="71"/>
      <c r="AO20" s="83" t="str">
        <f t="shared" si="14"/>
        <v/>
      </c>
      <c r="AP20" s="71"/>
      <c r="AQ20" s="83" t="str">
        <f t="shared" si="15"/>
        <v/>
      </c>
      <c r="AR20" s="71"/>
      <c r="AS20" s="83" t="str">
        <f t="shared" si="16"/>
        <v/>
      </c>
      <c r="AT20" s="75"/>
      <c r="AU20">
        <v>303.75</v>
      </c>
      <c r="AX20">
        <f t="shared" si="18"/>
        <v>303.75</v>
      </c>
      <c r="AY20" s="71">
        <f t="shared" si="19"/>
        <v>18.829999999999998</v>
      </c>
      <c r="AZ20" s="71">
        <f t="shared" si="20"/>
        <v>4.4000000000000004</v>
      </c>
      <c r="BA20" s="82">
        <v>0</v>
      </c>
      <c r="BB20" s="72">
        <f t="shared" si="21"/>
        <v>9.33</v>
      </c>
      <c r="BC20" s="72">
        <f t="shared" si="22"/>
        <v>0.21</v>
      </c>
      <c r="BD20" s="72">
        <f t="shared" si="23"/>
        <v>9.11</v>
      </c>
      <c r="BE20" s="71">
        <v>40</v>
      </c>
      <c r="BF20" s="71">
        <v>0.85</v>
      </c>
      <c r="BG20" s="71">
        <v>1.65</v>
      </c>
      <c r="BH20" s="74">
        <f t="shared" si="17"/>
        <v>219.37</v>
      </c>
      <c r="BI20" s="71">
        <v>303.75</v>
      </c>
      <c r="BJ20" s="71">
        <v>303.75</v>
      </c>
      <c r="BK20" s="71">
        <v>303.75</v>
      </c>
      <c r="BL20" s="71">
        <v>303.75</v>
      </c>
    </row>
    <row r="21" spans="2:64" ht="15.6">
      <c r="B21" s="76" t="s">
        <v>65</v>
      </c>
      <c r="C21" s="77"/>
      <c r="D21" s="61"/>
      <c r="E21" s="62"/>
      <c r="F21" s="62"/>
      <c r="G21" s="63"/>
      <c r="H21" s="64"/>
      <c r="I21" s="86"/>
      <c r="J21" s="66" t="str">
        <f t="shared" si="0"/>
        <v/>
      </c>
      <c r="K21" s="79"/>
      <c r="L21" s="80"/>
      <c r="M21" s="86"/>
      <c r="N21" s="66" t="str">
        <f t="shared" si="1"/>
        <v/>
      </c>
      <c r="O21" s="82"/>
      <c r="P21" s="83" t="str">
        <f t="shared" si="2"/>
        <v/>
      </c>
      <c r="Q21" s="71"/>
      <c r="R21" s="83" t="str">
        <f t="shared" si="3"/>
        <v/>
      </c>
      <c r="S21" s="71"/>
      <c r="T21" s="83" t="str">
        <f t="shared" si="4"/>
        <v/>
      </c>
      <c r="U21" s="82"/>
      <c r="V21" s="83" t="str">
        <f t="shared" si="5"/>
        <v/>
      </c>
      <c r="W21" s="71"/>
      <c r="X21" s="83" t="str">
        <f t="shared" si="6"/>
        <v/>
      </c>
      <c r="Y21" s="72"/>
      <c r="Z21" s="83" t="str">
        <f t="shared" si="7"/>
        <v/>
      </c>
      <c r="AA21" s="71"/>
      <c r="AB21" s="83" t="str">
        <f t="shared" si="8"/>
        <v/>
      </c>
      <c r="AC21" s="71"/>
      <c r="AD21" s="83" t="str">
        <f t="shared" si="9"/>
        <v/>
      </c>
      <c r="AE21" s="71"/>
      <c r="AF21" s="83" t="str">
        <f t="shared" si="10"/>
        <v/>
      </c>
      <c r="AG21" s="71"/>
      <c r="AH21" s="83" t="str">
        <f t="shared" si="11"/>
        <v/>
      </c>
      <c r="AI21" s="84">
        <v>316</v>
      </c>
      <c r="AJ21" s="85"/>
      <c r="AK21" s="83" t="str">
        <f t="shared" si="12"/>
        <v/>
      </c>
      <c r="AL21" s="71"/>
      <c r="AM21" s="83" t="str">
        <f t="shared" si="13"/>
        <v/>
      </c>
      <c r="AN21" s="71"/>
      <c r="AO21" s="83" t="str">
        <f t="shared" si="14"/>
        <v/>
      </c>
      <c r="AP21" s="71"/>
      <c r="AQ21" s="83" t="str">
        <f t="shared" si="15"/>
        <v/>
      </c>
      <c r="AR21" s="71"/>
      <c r="AS21" s="83" t="str">
        <f t="shared" si="16"/>
        <v/>
      </c>
      <c r="AT21" s="75"/>
      <c r="AU21">
        <v>316</v>
      </c>
      <c r="AV21">
        <v>71.099999999999994</v>
      </c>
      <c r="AX21">
        <f t="shared" si="18"/>
        <v>387.1</v>
      </c>
      <c r="AY21" s="71">
        <f t="shared" si="19"/>
        <v>24</v>
      </c>
      <c r="AZ21" s="71">
        <f t="shared" si="20"/>
        <v>5.61</v>
      </c>
      <c r="BA21" s="82">
        <v>0</v>
      </c>
      <c r="BB21" s="72">
        <f t="shared" si="21"/>
        <v>11.88</v>
      </c>
      <c r="BC21" s="72">
        <f t="shared" si="22"/>
        <v>0.27</v>
      </c>
      <c r="BD21" s="72">
        <f t="shared" si="23"/>
        <v>11.61</v>
      </c>
      <c r="BE21" s="71">
        <v>50</v>
      </c>
      <c r="BF21" s="71">
        <v>0.85</v>
      </c>
      <c r="BG21" s="71">
        <v>1.65</v>
      </c>
      <c r="BH21" s="74">
        <f t="shared" si="17"/>
        <v>281.23</v>
      </c>
      <c r="BI21" s="71">
        <v>387.1</v>
      </c>
      <c r="BJ21" s="71">
        <v>387.1</v>
      </c>
      <c r="BK21" s="71">
        <v>387.1</v>
      </c>
      <c r="BL21" s="71">
        <v>387.1</v>
      </c>
    </row>
    <row r="22" spans="2:64" ht="15.6">
      <c r="B22" s="76" t="s">
        <v>66</v>
      </c>
      <c r="C22" s="77"/>
      <c r="D22" s="61"/>
      <c r="E22" s="62"/>
      <c r="F22" s="62"/>
      <c r="G22" s="63"/>
      <c r="H22" s="64"/>
      <c r="I22" s="86"/>
      <c r="J22" s="66" t="str">
        <f t="shared" si="0"/>
        <v/>
      </c>
      <c r="K22" s="79"/>
      <c r="L22" s="80"/>
      <c r="M22" s="86"/>
      <c r="N22" s="66" t="str">
        <f t="shared" si="1"/>
        <v/>
      </c>
      <c r="O22" s="82"/>
      <c r="P22" s="83" t="str">
        <f t="shared" si="2"/>
        <v/>
      </c>
      <c r="Q22" s="71"/>
      <c r="R22" s="83" t="str">
        <f t="shared" si="3"/>
        <v/>
      </c>
      <c r="S22" s="71"/>
      <c r="T22" s="83" t="str">
        <f t="shared" si="4"/>
        <v/>
      </c>
      <c r="U22" s="82"/>
      <c r="V22" s="83" t="str">
        <f t="shared" si="5"/>
        <v/>
      </c>
      <c r="W22" s="71"/>
      <c r="X22" s="83" t="str">
        <f t="shared" si="6"/>
        <v/>
      </c>
      <c r="Y22" s="72"/>
      <c r="Z22" s="83" t="str">
        <f t="shared" si="7"/>
        <v/>
      </c>
      <c r="AA22" s="71"/>
      <c r="AB22" s="83" t="str">
        <f t="shared" si="8"/>
        <v/>
      </c>
      <c r="AC22" s="71"/>
      <c r="AD22" s="83" t="str">
        <f t="shared" si="9"/>
        <v/>
      </c>
      <c r="AE22" s="71"/>
      <c r="AF22" s="83" t="str">
        <f t="shared" si="10"/>
        <v/>
      </c>
      <c r="AG22" s="71"/>
      <c r="AH22" s="83" t="str">
        <f t="shared" si="11"/>
        <v/>
      </c>
      <c r="AI22" s="84">
        <v>317</v>
      </c>
      <c r="AJ22" s="85"/>
      <c r="AK22" s="83" t="str">
        <f t="shared" si="12"/>
        <v/>
      </c>
      <c r="AL22" s="71"/>
      <c r="AM22" s="83" t="str">
        <f t="shared" si="13"/>
        <v/>
      </c>
      <c r="AN22" s="71"/>
      <c r="AO22" s="83" t="str">
        <f t="shared" si="14"/>
        <v/>
      </c>
      <c r="AP22" s="71"/>
      <c r="AQ22" s="83" t="str">
        <f t="shared" si="15"/>
        <v/>
      </c>
      <c r="AR22" s="71"/>
      <c r="AS22" s="83" t="str">
        <f t="shared" si="16"/>
        <v/>
      </c>
      <c r="AT22" s="75"/>
      <c r="AU22">
        <v>390</v>
      </c>
      <c r="AX22">
        <f t="shared" si="18"/>
        <v>390</v>
      </c>
      <c r="AY22" s="71">
        <f t="shared" si="19"/>
        <v>24.18</v>
      </c>
      <c r="AZ22" s="71">
        <f t="shared" si="20"/>
        <v>5.66</v>
      </c>
      <c r="BA22" s="82">
        <v>19</v>
      </c>
      <c r="BB22" s="72">
        <f t="shared" si="21"/>
        <v>11.97</v>
      </c>
      <c r="BC22" s="72">
        <f t="shared" si="22"/>
        <v>0.27</v>
      </c>
      <c r="BD22" s="72">
        <f t="shared" si="23"/>
        <v>11.7</v>
      </c>
      <c r="BE22" s="71">
        <v>20</v>
      </c>
      <c r="BF22" s="71">
        <v>0</v>
      </c>
      <c r="BG22" s="71">
        <v>1.65</v>
      </c>
      <c r="BH22" s="74">
        <f t="shared" si="17"/>
        <v>295.57</v>
      </c>
      <c r="BI22" s="71">
        <v>390</v>
      </c>
      <c r="BJ22" s="71">
        <v>390</v>
      </c>
      <c r="BK22" s="71">
        <v>390</v>
      </c>
      <c r="BL22" s="71">
        <v>390</v>
      </c>
    </row>
    <row r="23" spans="2:64" ht="15.6">
      <c r="B23" s="76" t="s">
        <v>67</v>
      </c>
      <c r="C23" s="77"/>
      <c r="D23" s="61"/>
      <c r="E23" s="62"/>
      <c r="F23" s="62"/>
      <c r="G23" s="63"/>
      <c r="H23" s="87"/>
      <c r="I23" s="78"/>
      <c r="J23" s="66" t="str">
        <f t="shared" si="0"/>
        <v/>
      </c>
      <c r="K23" s="79"/>
      <c r="L23" s="88"/>
      <c r="M23" s="89"/>
      <c r="N23" s="66" t="str">
        <f t="shared" si="1"/>
        <v/>
      </c>
      <c r="O23" s="82"/>
      <c r="P23" s="83" t="str">
        <f t="shared" si="2"/>
        <v/>
      </c>
      <c r="Q23" s="71"/>
      <c r="R23" s="83" t="str">
        <f t="shared" si="3"/>
        <v/>
      </c>
      <c r="S23" s="71"/>
      <c r="T23" s="83" t="str">
        <f t="shared" si="4"/>
        <v/>
      </c>
      <c r="U23" s="82"/>
      <c r="V23" s="83" t="str">
        <f t="shared" si="5"/>
        <v/>
      </c>
      <c r="W23" s="71"/>
      <c r="X23" s="83" t="str">
        <f t="shared" si="6"/>
        <v/>
      </c>
      <c r="Y23" s="72"/>
      <c r="Z23" s="83" t="str">
        <f t="shared" si="7"/>
        <v/>
      </c>
      <c r="AA23" s="71"/>
      <c r="AB23" s="83" t="str">
        <f t="shared" si="8"/>
        <v/>
      </c>
      <c r="AC23" s="71"/>
      <c r="AD23" s="83" t="str">
        <f t="shared" si="9"/>
        <v/>
      </c>
      <c r="AE23" s="71"/>
      <c r="AF23" s="83" t="str">
        <f t="shared" si="10"/>
        <v/>
      </c>
      <c r="AG23" s="71"/>
      <c r="AH23" s="83" t="str">
        <f t="shared" si="11"/>
        <v/>
      </c>
      <c r="AI23" s="84">
        <v>318</v>
      </c>
      <c r="AJ23" s="85"/>
      <c r="AK23" s="83" t="str">
        <f t="shared" si="12"/>
        <v/>
      </c>
      <c r="AL23" s="71"/>
      <c r="AM23" s="83" t="str">
        <f t="shared" si="13"/>
        <v/>
      </c>
      <c r="AN23" s="71"/>
      <c r="AO23" s="83" t="str">
        <f t="shared" si="14"/>
        <v/>
      </c>
      <c r="AP23" s="71"/>
      <c r="AQ23" s="83" t="str">
        <f t="shared" si="15"/>
        <v/>
      </c>
      <c r="AR23" s="71"/>
      <c r="AS23" s="83" t="str">
        <f t="shared" si="16"/>
        <v/>
      </c>
      <c r="AT23" s="75"/>
      <c r="AU23">
        <v>515</v>
      </c>
      <c r="AV23">
        <v>24.15</v>
      </c>
      <c r="AX23">
        <f t="shared" si="18"/>
        <v>539.15</v>
      </c>
      <c r="AY23" s="71">
        <f t="shared" si="19"/>
        <v>33.43</v>
      </c>
      <c r="AZ23" s="71">
        <f t="shared" si="20"/>
        <v>7.82</v>
      </c>
      <c r="BA23" s="82">
        <v>11</v>
      </c>
      <c r="BB23" s="72">
        <f t="shared" si="21"/>
        <v>16.55</v>
      </c>
      <c r="BC23" s="72">
        <f t="shared" si="22"/>
        <v>0.38</v>
      </c>
      <c r="BD23" s="72">
        <f t="shared" si="23"/>
        <v>16.170000000000002</v>
      </c>
      <c r="BE23" s="71">
        <v>40</v>
      </c>
      <c r="BF23" s="71">
        <v>0.85</v>
      </c>
      <c r="BG23" s="71">
        <v>1.65</v>
      </c>
      <c r="BH23" s="74">
        <f t="shared" si="17"/>
        <v>411.3</v>
      </c>
      <c r="BI23" s="71">
        <v>539.15</v>
      </c>
      <c r="BJ23" s="71">
        <v>539.15</v>
      </c>
      <c r="BK23" s="71">
        <v>539.15</v>
      </c>
      <c r="BL23" s="71">
        <v>539.15</v>
      </c>
    </row>
    <row r="24" spans="2:64" ht="15.6">
      <c r="B24" s="76" t="s">
        <v>68</v>
      </c>
      <c r="C24" s="77"/>
      <c r="D24" s="61"/>
      <c r="E24" s="62"/>
      <c r="F24" s="62"/>
      <c r="G24" s="63"/>
      <c r="H24" s="87"/>
      <c r="I24" s="78"/>
      <c r="J24" s="66" t="str">
        <f t="shared" si="0"/>
        <v/>
      </c>
      <c r="K24" s="79"/>
      <c r="L24" s="80"/>
      <c r="M24" s="78"/>
      <c r="N24" s="66" t="str">
        <f t="shared" si="1"/>
        <v/>
      </c>
      <c r="O24" s="82"/>
      <c r="P24" s="83" t="str">
        <f t="shared" si="2"/>
        <v/>
      </c>
      <c r="Q24" s="71"/>
      <c r="R24" s="83" t="str">
        <f t="shared" si="3"/>
        <v/>
      </c>
      <c r="S24" s="71"/>
      <c r="T24" s="83" t="str">
        <f t="shared" si="4"/>
        <v/>
      </c>
      <c r="U24" s="82"/>
      <c r="V24" s="83" t="str">
        <f t="shared" si="5"/>
        <v/>
      </c>
      <c r="W24" s="71"/>
      <c r="X24" s="83" t="str">
        <f t="shared" si="6"/>
        <v/>
      </c>
      <c r="Y24" s="72"/>
      <c r="Z24" s="83" t="str">
        <f t="shared" si="7"/>
        <v/>
      </c>
      <c r="AA24" s="71"/>
      <c r="AB24" s="83" t="str">
        <f t="shared" si="8"/>
        <v/>
      </c>
      <c r="AC24" s="71"/>
      <c r="AD24" s="83" t="str">
        <f t="shared" si="9"/>
        <v/>
      </c>
      <c r="AE24" s="71"/>
      <c r="AF24" s="83" t="str">
        <f t="shared" si="10"/>
        <v/>
      </c>
      <c r="AG24" s="71"/>
      <c r="AH24" s="83" t="str">
        <f t="shared" si="11"/>
        <v/>
      </c>
      <c r="AI24" s="84">
        <v>319</v>
      </c>
      <c r="AJ24" s="85"/>
      <c r="AK24" s="83" t="str">
        <f t="shared" si="12"/>
        <v/>
      </c>
      <c r="AL24" s="71"/>
      <c r="AM24" s="83" t="str">
        <f t="shared" si="13"/>
        <v/>
      </c>
      <c r="AN24" s="71"/>
      <c r="AO24" s="83" t="str">
        <f t="shared" si="14"/>
        <v/>
      </c>
      <c r="AP24" s="71"/>
      <c r="AQ24" s="83" t="str">
        <f t="shared" si="15"/>
        <v/>
      </c>
      <c r="AR24" s="71"/>
      <c r="AS24" s="83" t="str">
        <f t="shared" si="16"/>
        <v/>
      </c>
      <c r="AT24" s="75"/>
      <c r="AU24">
        <v>392.31</v>
      </c>
      <c r="AX24">
        <f t="shared" si="18"/>
        <v>392.31</v>
      </c>
      <c r="AY24" s="71">
        <f t="shared" si="19"/>
        <v>24.32</v>
      </c>
      <c r="AZ24" s="71">
        <f t="shared" si="20"/>
        <v>5.69</v>
      </c>
      <c r="BA24" s="82">
        <v>0</v>
      </c>
      <c r="BB24" s="72">
        <f t="shared" si="21"/>
        <v>12.04</v>
      </c>
      <c r="BC24" s="72">
        <f t="shared" si="22"/>
        <v>0.27</v>
      </c>
      <c r="BD24" s="72">
        <f t="shared" si="23"/>
        <v>11.77</v>
      </c>
      <c r="BE24" s="71">
        <v>50</v>
      </c>
      <c r="BF24" s="71">
        <v>0.85</v>
      </c>
      <c r="BG24" s="71">
        <v>1.65</v>
      </c>
      <c r="BH24" s="74">
        <f t="shared" si="17"/>
        <v>285.72000000000003</v>
      </c>
      <c r="BI24" s="71">
        <v>392.31</v>
      </c>
      <c r="BJ24" s="71">
        <v>392.31</v>
      </c>
      <c r="BK24" s="71">
        <v>392.31</v>
      </c>
      <c r="BL24" s="71">
        <v>392.31</v>
      </c>
    </row>
    <row r="25" spans="2:64" ht="15.6">
      <c r="B25" s="76" t="s">
        <v>69</v>
      </c>
      <c r="C25" s="77"/>
      <c r="D25" s="61"/>
      <c r="E25" s="62"/>
      <c r="F25" s="62"/>
      <c r="G25" s="63"/>
      <c r="H25" s="87"/>
      <c r="I25" s="78"/>
      <c r="J25" s="66" t="str">
        <f t="shared" si="0"/>
        <v/>
      </c>
      <c r="K25" s="79"/>
      <c r="L25" s="80"/>
      <c r="M25" s="78"/>
      <c r="N25" s="66" t="str">
        <f t="shared" si="1"/>
        <v/>
      </c>
      <c r="O25" s="82"/>
      <c r="P25" s="83" t="str">
        <f t="shared" si="2"/>
        <v/>
      </c>
      <c r="Q25" s="71"/>
      <c r="R25" s="83" t="str">
        <f t="shared" si="3"/>
        <v/>
      </c>
      <c r="S25" s="71"/>
      <c r="T25" s="83" t="str">
        <f t="shared" si="4"/>
        <v/>
      </c>
      <c r="U25" s="82"/>
      <c r="V25" s="83" t="str">
        <f t="shared" si="5"/>
        <v/>
      </c>
      <c r="W25" s="71"/>
      <c r="X25" s="83" t="str">
        <f t="shared" si="6"/>
        <v/>
      </c>
      <c r="Y25" s="72"/>
      <c r="Z25" s="83" t="str">
        <f t="shared" si="7"/>
        <v/>
      </c>
      <c r="AA25" s="71"/>
      <c r="AB25" s="83" t="str">
        <f t="shared" si="8"/>
        <v/>
      </c>
      <c r="AC25" s="71"/>
      <c r="AD25" s="83" t="str">
        <f t="shared" si="9"/>
        <v/>
      </c>
      <c r="AE25" s="71"/>
      <c r="AF25" s="83" t="str">
        <f t="shared" si="10"/>
        <v/>
      </c>
      <c r="AG25" s="71"/>
      <c r="AH25" s="83" t="str">
        <f t="shared" si="11"/>
        <v/>
      </c>
      <c r="AI25" s="84">
        <v>320</v>
      </c>
      <c r="AJ25" s="85"/>
      <c r="AK25" s="83" t="str">
        <f t="shared" si="12"/>
        <v/>
      </c>
      <c r="AL25" s="71"/>
      <c r="AM25" s="83" t="str">
        <f t="shared" si="13"/>
        <v/>
      </c>
      <c r="AN25" s="71"/>
      <c r="AO25" s="83" t="str">
        <f t="shared" si="14"/>
        <v/>
      </c>
      <c r="AP25" s="71"/>
      <c r="AQ25" s="83" t="str">
        <f t="shared" si="15"/>
        <v/>
      </c>
      <c r="AR25" s="71"/>
      <c r="AS25" s="83" t="str">
        <f t="shared" si="16"/>
        <v/>
      </c>
      <c r="AT25" s="75"/>
      <c r="AU25">
        <v>542.30999999999995</v>
      </c>
      <c r="AX25">
        <f t="shared" si="18"/>
        <v>542.30999999999995</v>
      </c>
      <c r="AY25" s="71">
        <f t="shared" si="19"/>
        <v>33.619999999999997</v>
      </c>
      <c r="AZ25" s="71">
        <f t="shared" si="20"/>
        <v>7.86</v>
      </c>
      <c r="BA25" s="82">
        <v>47</v>
      </c>
      <c r="BB25" s="72">
        <f t="shared" si="21"/>
        <v>16.649999999999999</v>
      </c>
      <c r="BC25" s="72">
        <f t="shared" si="22"/>
        <v>0.38</v>
      </c>
      <c r="BD25" s="72">
        <f t="shared" si="23"/>
        <v>16.27</v>
      </c>
      <c r="BE25" s="71">
        <v>60</v>
      </c>
      <c r="BF25" s="71">
        <v>0</v>
      </c>
      <c r="BG25" s="71">
        <v>1.65</v>
      </c>
      <c r="BH25" s="74">
        <f t="shared" si="17"/>
        <v>358.88</v>
      </c>
      <c r="BI25" s="71">
        <v>542.30999999999995</v>
      </c>
      <c r="BJ25" s="71">
        <v>542.30999999999995</v>
      </c>
      <c r="BK25" s="71">
        <v>542.30999999999995</v>
      </c>
      <c r="BL25" s="71">
        <v>542.30999999999995</v>
      </c>
    </row>
    <row r="26" spans="2:64" ht="15.6">
      <c r="B26" s="76" t="s">
        <v>70</v>
      </c>
      <c r="C26" s="77"/>
      <c r="D26" s="61"/>
      <c r="E26" s="62"/>
      <c r="F26" s="62"/>
      <c r="G26" s="63"/>
      <c r="H26" s="87"/>
      <c r="I26" s="78"/>
      <c r="J26" s="66" t="str">
        <f t="shared" si="0"/>
        <v/>
      </c>
      <c r="K26" s="79"/>
      <c r="L26" s="80"/>
      <c r="M26" s="86"/>
      <c r="N26" s="66" t="str">
        <f t="shared" si="1"/>
        <v/>
      </c>
      <c r="O26" s="82"/>
      <c r="P26" s="83" t="str">
        <f t="shared" si="2"/>
        <v/>
      </c>
      <c r="Q26" s="71"/>
      <c r="R26" s="83" t="str">
        <f t="shared" si="3"/>
        <v/>
      </c>
      <c r="S26" s="71"/>
      <c r="T26" s="83" t="str">
        <f t="shared" si="4"/>
        <v/>
      </c>
      <c r="U26" s="82"/>
      <c r="V26" s="83" t="str">
        <f t="shared" si="5"/>
        <v/>
      </c>
      <c r="W26" s="71"/>
      <c r="X26" s="83" t="str">
        <f t="shared" si="6"/>
        <v/>
      </c>
      <c r="Y26" s="72"/>
      <c r="Z26" s="83" t="str">
        <f t="shared" si="7"/>
        <v/>
      </c>
      <c r="AA26" s="71"/>
      <c r="AB26" s="83" t="str">
        <f t="shared" si="8"/>
        <v/>
      </c>
      <c r="AC26" s="71"/>
      <c r="AD26" s="83" t="str">
        <f t="shared" si="9"/>
        <v/>
      </c>
      <c r="AE26" s="71"/>
      <c r="AF26" s="83" t="str">
        <f t="shared" si="10"/>
        <v/>
      </c>
      <c r="AG26" s="71"/>
      <c r="AH26" s="83" t="str">
        <f t="shared" si="11"/>
        <v/>
      </c>
      <c r="AI26" s="84">
        <v>321</v>
      </c>
      <c r="AJ26" s="85"/>
      <c r="AK26" s="83" t="str">
        <f t="shared" si="12"/>
        <v/>
      </c>
      <c r="AL26" s="71"/>
      <c r="AM26" s="83" t="str">
        <f t="shared" si="13"/>
        <v/>
      </c>
      <c r="AN26" s="71"/>
      <c r="AO26" s="83" t="str">
        <f t="shared" si="14"/>
        <v/>
      </c>
      <c r="AP26" s="71"/>
      <c r="AQ26" s="83" t="str">
        <f t="shared" si="15"/>
        <v/>
      </c>
      <c r="AR26" s="71"/>
      <c r="AS26" s="83" t="str">
        <f t="shared" si="16"/>
        <v/>
      </c>
      <c r="AT26" s="75"/>
      <c r="AU26">
        <v>348.46</v>
      </c>
      <c r="AV26">
        <v>52.28</v>
      </c>
      <c r="AX26">
        <f t="shared" si="18"/>
        <v>400.74</v>
      </c>
      <c r="AY26" s="71">
        <f t="shared" si="19"/>
        <v>24.85</v>
      </c>
      <c r="AZ26" s="71">
        <f t="shared" si="20"/>
        <v>5.81</v>
      </c>
      <c r="BA26" s="82">
        <v>0</v>
      </c>
      <c r="BB26" s="72">
        <f t="shared" si="21"/>
        <v>12.3</v>
      </c>
      <c r="BC26" s="72">
        <f t="shared" si="22"/>
        <v>0.28000000000000003</v>
      </c>
      <c r="BD26" s="72">
        <f t="shared" si="23"/>
        <v>12.02</v>
      </c>
      <c r="BE26" s="71">
        <v>30</v>
      </c>
      <c r="BF26" s="71">
        <v>0.85</v>
      </c>
      <c r="BG26" s="71">
        <v>1.65</v>
      </c>
      <c r="BH26" s="74">
        <f t="shared" si="17"/>
        <v>312.98</v>
      </c>
      <c r="BI26" s="71">
        <v>400.74</v>
      </c>
      <c r="BJ26" s="71">
        <v>400.74</v>
      </c>
      <c r="BK26" s="71">
        <v>400.74</v>
      </c>
      <c r="BL26" s="71">
        <v>400.74</v>
      </c>
    </row>
    <row r="27" spans="2:64" ht="15.6">
      <c r="B27" s="76" t="s">
        <v>71</v>
      </c>
      <c r="C27" s="77"/>
      <c r="D27" s="61"/>
      <c r="E27" s="62"/>
      <c r="F27" s="62"/>
      <c r="G27" s="63"/>
      <c r="H27" s="87"/>
      <c r="I27" s="90"/>
      <c r="J27" s="66" t="str">
        <f t="shared" si="0"/>
        <v/>
      </c>
      <c r="K27" s="91"/>
      <c r="L27" s="91"/>
      <c r="M27" s="90"/>
      <c r="N27" s="66" t="str">
        <f t="shared" si="1"/>
        <v/>
      </c>
      <c r="O27" s="82"/>
      <c r="P27" s="92" t="str">
        <f t="shared" si="2"/>
        <v/>
      </c>
      <c r="Q27" s="71"/>
      <c r="R27" s="93" t="str">
        <f t="shared" si="3"/>
        <v/>
      </c>
      <c r="S27" s="71"/>
      <c r="T27" s="83" t="str">
        <f t="shared" si="4"/>
        <v/>
      </c>
      <c r="U27" s="94"/>
      <c r="V27" s="95" t="str">
        <f t="shared" si="5"/>
        <v/>
      </c>
      <c r="W27" s="71"/>
      <c r="X27" s="83" t="str">
        <f t="shared" si="6"/>
        <v/>
      </c>
      <c r="Y27" s="72"/>
      <c r="Z27" s="96" t="str">
        <f t="shared" si="7"/>
        <v/>
      </c>
      <c r="AA27" s="97"/>
      <c r="AB27" s="83" t="str">
        <f t="shared" si="8"/>
        <v/>
      </c>
      <c r="AC27" s="97"/>
      <c r="AD27" s="83" t="str">
        <f t="shared" si="9"/>
        <v/>
      </c>
      <c r="AE27" s="97"/>
      <c r="AF27" s="96" t="str">
        <f t="shared" si="10"/>
        <v/>
      </c>
      <c r="AG27" s="97"/>
      <c r="AH27" s="96" t="str">
        <f t="shared" si="11"/>
        <v/>
      </c>
      <c r="AI27" s="84">
        <v>322</v>
      </c>
      <c r="AJ27" s="85"/>
      <c r="AK27" s="83" t="str">
        <f t="shared" si="12"/>
        <v/>
      </c>
      <c r="AL27" s="97"/>
      <c r="AM27" s="96" t="str">
        <f t="shared" si="13"/>
        <v/>
      </c>
      <c r="AN27" s="98"/>
      <c r="AO27" s="96" t="str">
        <f t="shared" si="14"/>
        <v/>
      </c>
      <c r="AP27" s="97"/>
      <c r="AQ27" s="83" t="str">
        <f t="shared" si="15"/>
        <v/>
      </c>
      <c r="AR27" s="97"/>
      <c r="AS27" s="83" t="str">
        <f t="shared" si="16"/>
        <v/>
      </c>
      <c r="AT27" s="75"/>
      <c r="AU27">
        <v>1000</v>
      </c>
      <c r="AX27">
        <f t="shared" si="18"/>
        <v>1000</v>
      </c>
      <c r="AY27" s="71">
        <f t="shared" si="19"/>
        <v>62</v>
      </c>
      <c r="AZ27" s="71">
        <f t="shared" si="20"/>
        <v>14.5</v>
      </c>
      <c r="BA27" s="94">
        <v>24</v>
      </c>
      <c r="BB27" s="72">
        <f t="shared" si="21"/>
        <v>30.7</v>
      </c>
      <c r="BC27" s="72">
        <f t="shared" si="22"/>
        <v>0.7</v>
      </c>
      <c r="BD27" s="72">
        <f t="shared" si="23"/>
        <v>30</v>
      </c>
      <c r="BE27" s="97">
        <v>80</v>
      </c>
      <c r="BF27" s="97">
        <v>0.85</v>
      </c>
      <c r="BG27" s="97">
        <v>1.65</v>
      </c>
      <c r="BH27" s="74">
        <f t="shared" si="17"/>
        <v>755.6</v>
      </c>
      <c r="BI27" s="97">
        <v>1000</v>
      </c>
      <c r="BJ27" s="98">
        <v>1000</v>
      </c>
      <c r="BK27" s="98">
        <v>1000</v>
      </c>
      <c r="BL27" s="98">
        <v>1000</v>
      </c>
    </row>
    <row r="28" spans="2:64" ht="12.9" customHeight="1" thickBot="1">
      <c r="B28" s="76" t="s">
        <v>72</v>
      </c>
      <c r="C28" s="77"/>
      <c r="D28" s="61"/>
      <c r="E28" s="99"/>
      <c r="F28" s="99"/>
      <c r="G28" s="100"/>
      <c r="H28" s="99"/>
      <c r="I28" s="101"/>
      <c r="J28" s="102" t="str">
        <f t="shared" si="0"/>
        <v/>
      </c>
      <c r="K28" s="103"/>
      <c r="L28" s="104"/>
      <c r="M28" s="101"/>
      <c r="N28" s="102" t="str">
        <f t="shared" si="1"/>
        <v/>
      </c>
      <c r="O28" s="101"/>
      <c r="P28" s="102" t="str">
        <f t="shared" si="2"/>
        <v/>
      </c>
      <c r="Q28" s="101"/>
      <c r="R28" s="102" t="str">
        <f t="shared" si="3"/>
        <v/>
      </c>
      <c r="S28" s="101"/>
      <c r="T28" s="102" t="str">
        <f t="shared" si="4"/>
        <v/>
      </c>
      <c r="U28" s="101"/>
      <c r="V28" s="102" t="str">
        <f t="shared" si="5"/>
        <v/>
      </c>
      <c r="W28" s="101"/>
      <c r="X28" s="102" t="str">
        <f t="shared" si="6"/>
        <v/>
      </c>
      <c r="Y28" s="101"/>
      <c r="Z28" s="102" t="str">
        <f t="shared" si="7"/>
        <v/>
      </c>
      <c r="AA28" s="101"/>
      <c r="AB28" s="102" t="str">
        <f t="shared" si="8"/>
        <v/>
      </c>
      <c r="AC28" s="101"/>
      <c r="AD28" s="102" t="str">
        <f t="shared" si="9"/>
        <v/>
      </c>
      <c r="AE28" s="101"/>
      <c r="AF28" s="102" t="str">
        <f t="shared" si="10"/>
        <v/>
      </c>
      <c r="AG28" s="101"/>
      <c r="AH28" s="102" t="str">
        <f t="shared" si="11"/>
        <v/>
      </c>
      <c r="AI28" s="105"/>
      <c r="AJ28" s="101"/>
      <c r="AK28" s="102" t="str">
        <f t="shared" si="12"/>
        <v/>
      </c>
      <c r="AL28" s="101"/>
      <c r="AM28" s="102" t="str">
        <f t="shared" si="13"/>
        <v/>
      </c>
      <c r="AN28" s="101"/>
      <c r="AO28" s="102" t="str">
        <f t="shared" si="14"/>
        <v/>
      </c>
      <c r="AP28" s="101"/>
      <c r="AQ28" s="102" t="str">
        <f t="shared" si="15"/>
        <v/>
      </c>
      <c r="AR28" s="101"/>
      <c r="AS28" s="102" t="str">
        <f t="shared" si="16"/>
        <v/>
      </c>
      <c r="AT28" s="75"/>
      <c r="AU28" s="101">
        <f>SUM(AU18:AU27)</f>
        <v>4397.83</v>
      </c>
      <c r="AV28" s="101">
        <f>SUM(AV18:AV27)</f>
        <v>234.57</v>
      </c>
      <c r="AW28" s="106"/>
      <c r="AX28" s="101">
        <f t="shared" ref="AX28:BL28" si="24">SUM(AX18:AX27)</f>
        <v>4632.3999999999996</v>
      </c>
      <c r="AY28" s="101">
        <f t="shared" si="24"/>
        <v>287.20999999999998</v>
      </c>
      <c r="AZ28" s="101">
        <f t="shared" si="24"/>
        <v>67.17</v>
      </c>
      <c r="BA28" s="101">
        <f t="shared" si="24"/>
        <v>152</v>
      </c>
      <c r="BB28" s="101">
        <f t="shared" si="24"/>
        <v>142.21</v>
      </c>
      <c r="BC28" s="101">
        <f t="shared" si="24"/>
        <v>3.23</v>
      </c>
      <c r="BD28" s="101">
        <f t="shared" si="24"/>
        <v>138.96</v>
      </c>
      <c r="BE28" s="101">
        <f t="shared" si="24"/>
        <v>440</v>
      </c>
      <c r="BF28" s="101">
        <f t="shared" si="24"/>
        <v>6.8</v>
      </c>
      <c r="BG28" s="101">
        <f t="shared" si="24"/>
        <v>16.5</v>
      </c>
      <c r="BH28" s="101">
        <f t="shared" si="24"/>
        <v>3378.32</v>
      </c>
      <c r="BI28" s="101">
        <f t="shared" si="24"/>
        <v>4632.3999999999996</v>
      </c>
      <c r="BJ28" s="101">
        <f t="shared" si="24"/>
        <v>4632.3999999999996</v>
      </c>
      <c r="BK28" s="101">
        <f t="shared" si="24"/>
        <v>4632.3999999999996</v>
      </c>
      <c r="BL28" s="101">
        <f t="shared" si="24"/>
        <v>4632.3999999999996</v>
      </c>
    </row>
    <row r="29" spans="2:64" ht="13.8" thickTop="1"/>
    <row r="31" spans="2:64" ht="12.9" customHeight="1">
      <c r="D31" s="123" t="s">
        <v>73</v>
      </c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2:64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4:57">
      <c r="D33" s="107"/>
      <c r="E33" s="125" t="s">
        <v>74</v>
      </c>
      <c r="F33" s="125"/>
      <c r="G33" s="107"/>
      <c r="H33" s="125" t="s">
        <v>75</v>
      </c>
      <c r="I33" s="125"/>
      <c r="J33" s="125"/>
      <c r="K33" s="125"/>
      <c r="L33" s="108"/>
      <c r="M33" s="107" t="s">
        <v>76</v>
      </c>
      <c r="N33" s="108"/>
      <c r="O33" s="107" t="s">
        <v>77</v>
      </c>
      <c r="P33" s="108"/>
      <c r="S33" s="10"/>
      <c r="T33" s="10"/>
      <c r="U33" s="11" t="s">
        <v>78</v>
      </c>
      <c r="V33" s="10"/>
      <c r="W33" s="10"/>
      <c r="X33" s="10"/>
      <c r="Y33" s="11" t="s">
        <v>79</v>
      </c>
      <c r="Z33" s="10"/>
    </row>
    <row r="34" spans="4:57">
      <c r="D34" s="10"/>
      <c r="E34" s="10" t="s">
        <v>80</v>
      </c>
      <c r="F34" s="10"/>
      <c r="G34" s="10"/>
      <c r="H34" s="126"/>
      <c r="I34" s="126"/>
      <c r="J34" s="126"/>
      <c r="K34" s="126"/>
      <c r="L34" s="10"/>
      <c r="M34" s="10"/>
      <c r="N34" s="10"/>
      <c r="O34" s="10"/>
      <c r="P34" s="10"/>
      <c r="S34" s="10"/>
      <c r="T34" s="10"/>
      <c r="U34" s="11" t="s">
        <v>81</v>
      </c>
      <c r="V34" s="10"/>
      <c r="W34" s="11" t="s">
        <v>82</v>
      </c>
      <c r="X34" s="10"/>
      <c r="Y34" s="11" t="s">
        <v>83</v>
      </c>
      <c r="Z34" s="10"/>
    </row>
    <row r="35" spans="4:57" ht="15.6">
      <c r="D35" s="10"/>
      <c r="E35" s="127" t="s">
        <v>84</v>
      </c>
      <c r="F35" s="122"/>
      <c r="G35" s="10" t="s">
        <v>85</v>
      </c>
      <c r="H35" s="10"/>
      <c r="I35" s="10"/>
      <c r="J35" s="10"/>
      <c r="K35" s="10"/>
      <c r="L35" s="109"/>
      <c r="M35" s="110"/>
      <c r="N35" s="109" t="str">
        <f>IF(OR(M35="",M35=AV35),"","*")</f>
        <v/>
      </c>
      <c r="O35" s="10"/>
      <c r="P35" s="10"/>
      <c r="S35" s="10" t="s">
        <v>86</v>
      </c>
      <c r="T35" s="10"/>
      <c r="U35" s="111"/>
      <c r="V35" s="112" t="str">
        <f>IF(OR(U35="",U35=BC39),"","*")</f>
        <v/>
      </c>
      <c r="W35" s="113"/>
      <c r="X35" s="114" t="str">
        <f>IF(OR(W35="",W35=BD39),"","*")</f>
        <v/>
      </c>
      <c r="Y35" s="111"/>
      <c r="Z35" s="114" t="str">
        <f>IF(OR(Y35="",Y35=BE39),"","*")</f>
        <v/>
      </c>
      <c r="AV35" s="110">
        <f>AX28</f>
        <v>4632.3999999999996</v>
      </c>
      <c r="AX35" s="10"/>
    </row>
    <row r="36" spans="4:57" ht="15.6">
      <c r="D36" s="10"/>
      <c r="E36" s="127"/>
      <c r="F36" s="122"/>
      <c r="G36" s="115"/>
      <c r="H36" s="10" t="s">
        <v>87</v>
      </c>
      <c r="I36" s="10"/>
      <c r="J36" s="10"/>
      <c r="K36" s="10"/>
      <c r="L36" s="109"/>
      <c r="M36" s="10"/>
      <c r="N36" s="109" t="s">
        <v>88</v>
      </c>
      <c r="O36" s="110"/>
      <c r="P36" s="109" t="str">
        <f t="shared" ref="P36:P45" si="25">IF(OR(O36="",O36=AX36),"","*")</f>
        <v/>
      </c>
      <c r="S36" s="10"/>
      <c r="T36" s="10"/>
      <c r="U36" s="116"/>
      <c r="V36" s="10"/>
      <c r="W36" s="116"/>
      <c r="X36" s="10"/>
      <c r="Y36" s="117" t="s">
        <v>89</v>
      </c>
      <c r="Z36" s="10"/>
      <c r="AV36" s="10"/>
      <c r="AX36" s="110">
        <f>AY28</f>
        <v>287.20999999999998</v>
      </c>
    </row>
    <row r="37" spans="4:57" ht="15.6">
      <c r="D37" s="10"/>
      <c r="E37" s="10"/>
      <c r="F37" s="10"/>
      <c r="G37" s="115"/>
      <c r="H37" s="10" t="s">
        <v>90</v>
      </c>
      <c r="I37" s="10"/>
      <c r="J37" s="10"/>
      <c r="K37" s="10"/>
      <c r="L37" s="109"/>
      <c r="M37" s="10"/>
      <c r="N37" s="109" t="s">
        <v>88</v>
      </c>
      <c r="O37" s="110"/>
      <c r="P37" s="109" t="str">
        <f t="shared" si="25"/>
        <v/>
      </c>
      <c r="S37" s="10" t="s">
        <v>56</v>
      </c>
      <c r="T37" s="10"/>
      <c r="U37" s="111"/>
      <c r="V37" s="114" t="str">
        <f>IF(OR(U37="",U37=BC41),"","*")</f>
        <v/>
      </c>
      <c r="W37" s="120"/>
      <c r="X37" s="114" t="str">
        <f>IF(OR(W37="",W37=BD41),"","*")</f>
        <v/>
      </c>
      <c r="Y37" s="111"/>
      <c r="Z37" s="114" t="str">
        <f>IF(OR(Y37="",Y37=BE41),"","*")</f>
        <v/>
      </c>
      <c r="AV37" s="10"/>
      <c r="AX37" s="110">
        <f>AZ28</f>
        <v>67.17</v>
      </c>
      <c r="BC37" s="118" t="s">
        <v>78</v>
      </c>
    </row>
    <row r="38" spans="4:57" ht="15.6">
      <c r="D38" s="10"/>
      <c r="E38" s="10"/>
      <c r="F38" s="10"/>
      <c r="G38" s="115"/>
      <c r="H38" s="10" t="s">
        <v>91</v>
      </c>
      <c r="I38" s="10"/>
      <c r="J38" s="10"/>
      <c r="K38" s="10"/>
      <c r="L38" s="109"/>
      <c r="M38" s="10"/>
      <c r="N38" s="109" t="s">
        <v>88</v>
      </c>
      <c r="O38" s="110"/>
      <c r="P38" s="109" t="str">
        <f t="shared" si="25"/>
        <v/>
      </c>
      <c r="AV38" s="10"/>
      <c r="AX38" s="110">
        <f>BA28</f>
        <v>152</v>
      </c>
      <c r="BC38" s="118" t="s">
        <v>92</v>
      </c>
      <c r="BD38" s="118" t="s">
        <v>82</v>
      </c>
      <c r="BE38" s="118" t="s">
        <v>86</v>
      </c>
    </row>
    <row r="39" spans="4:57" ht="15.6">
      <c r="D39" s="10"/>
      <c r="E39" s="10"/>
      <c r="F39" s="10"/>
      <c r="G39" s="10"/>
      <c r="H39" s="10" t="s">
        <v>93</v>
      </c>
      <c r="I39" s="10"/>
      <c r="J39" s="10"/>
      <c r="K39" s="10"/>
      <c r="L39" s="109"/>
      <c r="M39" s="10"/>
      <c r="N39" s="10"/>
      <c r="O39" s="110"/>
      <c r="P39" s="109" t="str">
        <f t="shared" si="25"/>
        <v/>
      </c>
      <c r="AV39" s="10"/>
      <c r="AX39" s="110">
        <f>BB28</f>
        <v>142.21</v>
      </c>
      <c r="BC39" s="119">
        <f>BK28</f>
        <v>4632.3999999999996</v>
      </c>
      <c r="BD39">
        <f>0.006</f>
        <v>6.0000000000000001E-3</v>
      </c>
      <c r="BE39" s="119">
        <f>BC39*BD39</f>
        <v>27.79</v>
      </c>
    </row>
    <row r="40" spans="4:57" ht="15.6">
      <c r="D40" s="10"/>
      <c r="E40" s="127"/>
      <c r="F40" s="122"/>
      <c r="G40" s="115"/>
      <c r="H40" s="10" t="s">
        <v>94</v>
      </c>
      <c r="I40" s="10"/>
      <c r="J40" s="10"/>
      <c r="K40" s="10"/>
      <c r="L40" s="109"/>
      <c r="M40" s="10"/>
      <c r="N40" s="109" t="s">
        <v>88</v>
      </c>
      <c r="O40" s="110"/>
      <c r="P40" s="109" t="str">
        <f t="shared" si="25"/>
        <v/>
      </c>
      <c r="AV40" s="10"/>
      <c r="AX40" s="110">
        <f>BC28</f>
        <v>3.23</v>
      </c>
      <c r="BE40" s="118" t="s">
        <v>56</v>
      </c>
    </row>
    <row r="41" spans="4:57" ht="15.6">
      <c r="D41" s="10"/>
      <c r="E41" s="10"/>
      <c r="F41" s="10"/>
      <c r="G41" s="115"/>
      <c r="H41" s="10" t="s">
        <v>95</v>
      </c>
      <c r="I41" s="10"/>
      <c r="J41" s="10"/>
      <c r="K41" s="10"/>
      <c r="L41" s="109"/>
      <c r="M41" s="10"/>
      <c r="N41" s="109" t="s">
        <v>88</v>
      </c>
      <c r="O41" s="110"/>
      <c r="P41" s="109" t="str">
        <f t="shared" si="25"/>
        <v/>
      </c>
      <c r="AV41" s="10"/>
      <c r="AX41" s="110">
        <f>BD28</f>
        <v>138.96</v>
      </c>
      <c r="BC41" s="119">
        <f>BL28</f>
        <v>4632.3999999999996</v>
      </c>
      <c r="BD41">
        <f>0.036785</f>
        <v>3.6784999999999998E-2</v>
      </c>
      <c r="BE41" s="119">
        <f>BC41*BD41</f>
        <v>170.4</v>
      </c>
    </row>
    <row r="42" spans="4:57" ht="15.6">
      <c r="D42" s="10"/>
      <c r="E42" s="10"/>
      <c r="F42" s="10"/>
      <c r="G42" s="115"/>
      <c r="H42" s="10" t="s">
        <v>96</v>
      </c>
      <c r="I42" s="10"/>
      <c r="J42" s="10"/>
      <c r="K42" s="10"/>
      <c r="L42" s="109"/>
      <c r="M42" s="10"/>
      <c r="N42" s="109" t="s">
        <v>88</v>
      </c>
      <c r="O42" s="110"/>
      <c r="P42" s="109" t="str">
        <f t="shared" si="25"/>
        <v/>
      </c>
      <c r="AV42" s="10"/>
      <c r="AX42" s="110">
        <f>BE28</f>
        <v>440</v>
      </c>
    </row>
    <row r="43" spans="4:57" ht="15.6">
      <c r="D43" s="10"/>
      <c r="E43" s="10"/>
      <c r="F43" s="10"/>
      <c r="G43" s="10"/>
      <c r="H43" s="10" t="s">
        <v>97</v>
      </c>
      <c r="I43" s="10"/>
      <c r="J43" s="10"/>
      <c r="K43" s="10"/>
      <c r="L43" s="109"/>
      <c r="M43" s="10"/>
      <c r="N43" s="10"/>
      <c r="O43" s="110"/>
      <c r="P43" s="109" t="str">
        <f t="shared" si="25"/>
        <v/>
      </c>
      <c r="AV43" s="10"/>
      <c r="AX43" s="110">
        <f>BF28</f>
        <v>6.8</v>
      </c>
    </row>
    <row r="44" spans="4:57" ht="15.6">
      <c r="D44" s="10"/>
      <c r="E44" s="10"/>
      <c r="F44" s="10"/>
      <c r="G44" s="10"/>
      <c r="H44" s="10" t="s">
        <v>98</v>
      </c>
      <c r="I44" s="10"/>
      <c r="J44" s="10"/>
      <c r="K44" s="10"/>
      <c r="L44" s="109"/>
      <c r="M44" s="10"/>
      <c r="N44" s="109" t="s">
        <v>88</v>
      </c>
      <c r="O44" s="110"/>
      <c r="P44" s="109" t="str">
        <f t="shared" si="25"/>
        <v/>
      </c>
      <c r="AV44" s="10"/>
      <c r="AX44" s="110">
        <f>BG28</f>
        <v>16.5</v>
      </c>
    </row>
    <row r="45" spans="4:57" ht="15.6">
      <c r="D45" s="10"/>
      <c r="E45" s="10"/>
      <c r="F45" s="10"/>
      <c r="G45" s="10"/>
      <c r="H45" s="10" t="s">
        <v>99</v>
      </c>
      <c r="I45" s="10"/>
      <c r="J45" s="10"/>
      <c r="K45" s="10"/>
      <c r="L45" s="109"/>
      <c r="M45" s="10"/>
      <c r="N45" s="10"/>
      <c r="O45" s="110"/>
      <c r="P45" s="109" t="str">
        <f t="shared" si="25"/>
        <v/>
      </c>
      <c r="AV45" s="10"/>
      <c r="AX45" s="110">
        <f>AV35-SUM(AX36:AX44)</f>
        <v>3378.32</v>
      </c>
    </row>
    <row r="46" spans="4:57"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AV46" s="10"/>
      <c r="AX46" s="10"/>
    </row>
    <row r="47" spans="4:57" ht="15.6">
      <c r="D47" s="10"/>
      <c r="E47" s="121" t="s">
        <v>100</v>
      </c>
      <c r="F47" s="122"/>
      <c r="G47" s="10" t="s">
        <v>101</v>
      </c>
      <c r="H47" s="10"/>
      <c r="I47" s="10"/>
      <c r="J47" s="10"/>
      <c r="K47" s="10"/>
      <c r="L47" s="109"/>
      <c r="M47" s="110"/>
      <c r="N47" s="109" t="str">
        <f>IF(OR(M47="",M47=AV47),"","*")</f>
        <v/>
      </c>
      <c r="O47" s="10"/>
      <c r="P47" s="10"/>
      <c r="AV47" s="110">
        <f>SUM(AX48:AX51)</f>
        <v>552.57000000000005</v>
      </c>
      <c r="AX47" s="10"/>
    </row>
    <row r="48" spans="4:57" ht="15.6">
      <c r="D48" s="10"/>
      <c r="E48" s="10"/>
      <c r="F48" s="10"/>
      <c r="G48" s="115"/>
      <c r="H48" s="10" t="s">
        <v>87</v>
      </c>
      <c r="I48" s="10"/>
      <c r="J48" s="10"/>
      <c r="K48" s="10"/>
      <c r="L48" s="109"/>
      <c r="M48" s="10"/>
      <c r="N48" s="109" t="s">
        <v>88</v>
      </c>
      <c r="O48" s="110"/>
      <c r="P48" s="109" t="str">
        <f>IF(OR(O48="",O48=AX48),"","*")</f>
        <v/>
      </c>
      <c r="AV48" s="10"/>
      <c r="AX48" s="110">
        <f>BI28*0.062</f>
        <v>287.20999999999998</v>
      </c>
    </row>
    <row r="49" spans="4:50" ht="15.6">
      <c r="D49" s="10"/>
      <c r="E49" s="10"/>
      <c r="F49" s="10"/>
      <c r="G49" s="115"/>
      <c r="H49" s="10" t="s">
        <v>90</v>
      </c>
      <c r="I49" s="10"/>
      <c r="J49" s="10"/>
      <c r="K49" s="10"/>
      <c r="L49" s="109"/>
      <c r="M49" s="10"/>
      <c r="N49" s="109" t="s">
        <v>88</v>
      </c>
      <c r="O49" s="110"/>
      <c r="P49" s="109" t="str">
        <f>IF(OR(O49="",O49=AX49),"","*")</f>
        <v/>
      </c>
      <c r="AV49" s="10"/>
      <c r="AX49" s="110">
        <f>BJ28*0.0145</f>
        <v>67.17</v>
      </c>
    </row>
    <row r="50" spans="4:50" ht="15.6">
      <c r="D50" s="10"/>
      <c r="E50" s="10"/>
      <c r="F50" s="10"/>
      <c r="G50" s="115"/>
      <c r="H50" s="10" t="s">
        <v>102</v>
      </c>
      <c r="I50" s="10"/>
      <c r="J50" s="10"/>
      <c r="K50" s="10"/>
      <c r="L50" s="109"/>
      <c r="M50" s="10"/>
      <c r="N50" s="109" t="s">
        <v>88</v>
      </c>
      <c r="O50" s="110"/>
      <c r="P50" s="109" t="str">
        <f>IF(OR(O50="",O50=AX50),"","*")</f>
        <v/>
      </c>
      <c r="AV50" s="10"/>
      <c r="AX50" s="110">
        <f>BE39</f>
        <v>27.79</v>
      </c>
    </row>
    <row r="51" spans="4:50" ht="15.6">
      <c r="D51" s="10"/>
      <c r="E51" s="10"/>
      <c r="F51" s="10"/>
      <c r="G51" s="10"/>
      <c r="H51" s="10" t="s">
        <v>103</v>
      </c>
      <c r="I51" s="10"/>
      <c r="J51" s="10"/>
      <c r="K51" s="10"/>
      <c r="L51" s="109"/>
      <c r="M51" s="10"/>
      <c r="N51" s="10"/>
      <c r="O51" s="110"/>
      <c r="P51" s="109" t="str">
        <f>IF(OR(O51="",O51=AX51),"","*")</f>
        <v/>
      </c>
      <c r="AV51" s="10"/>
      <c r="AX51" s="110">
        <f>BE41</f>
        <v>170.4</v>
      </c>
    </row>
    <row r="52" spans="4:50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AV52" s="10"/>
      <c r="AX52" s="10"/>
    </row>
    <row r="53" spans="4:50" ht="15.6">
      <c r="D53" s="10"/>
      <c r="E53" s="121" t="s">
        <v>104</v>
      </c>
      <c r="F53" s="122"/>
      <c r="G53" s="10" t="s">
        <v>105</v>
      </c>
      <c r="H53" s="10"/>
      <c r="I53" s="10"/>
      <c r="J53" s="10"/>
      <c r="K53" s="10"/>
      <c r="L53" s="109"/>
      <c r="M53" s="110"/>
      <c r="N53" s="109" t="str">
        <f>IF(OR(M53="",M53=AV53),"","*")</f>
        <v/>
      </c>
      <c r="O53" s="10"/>
      <c r="P53" s="10"/>
      <c r="AV53" s="110">
        <f>AX45</f>
        <v>3378.32</v>
      </c>
      <c r="AX53" s="10"/>
    </row>
    <row r="54" spans="4:50" ht="15.6">
      <c r="D54" s="10"/>
      <c r="E54" s="10"/>
      <c r="F54" s="10"/>
      <c r="G54" s="115"/>
      <c r="H54" s="10" t="s">
        <v>106</v>
      </c>
      <c r="I54" s="10"/>
      <c r="J54" s="10"/>
      <c r="K54" s="10"/>
      <c r="L54" s="109"/>
      <c r="M54" s="10"/>
      <c r="N54" s="109" t="s">
        <v>88</v>
      </c>
      <c r="O54" s="110"/>
      <c r="P54" s="109" t="str">
        <f>IF(OR(O54="",O54=AX54),"","*")</f>
        <v/>
      </c>
      <c r="AV54" s="10"/>
      <c r="AX54" s="110">
        <f>AX45</f>
        <v>3378.32</v>
      </c>
    </row>
    <row r="55" spans="4:50"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</row>
  </sheetData>
  <sheetProtection password="F4C4" sheet="1" objects="1" scenarios="1"/>
  <mergeCells count="33">
    <mergeCell ref="AI14:AK14"/>
    <mergeCell ref="B8:AS8"/>
    <mergeCell ref="B9:AK9"/>
    <mergeCell ref="B11:AS11"/>
    <mergeCell ref="C1:L1"/>
    <mergeCell ref="AL14:AS14"/>
    <mergeCell ref="G15:G17"/>
    <mergeCell ref="H15:H17"/>
    <mergeCell ref="K15:K17"/>
    <mergeCell ref="L15:L17"/>
    <mergeCell ref="Q15:S15"/>
    <mergeCell ref="AG17:AH17"/>
    <mergeCell ref="G14:J14"/>
    <mergeCell ref="K14:N14"/>
    <mergeCell ref="AE16:AF16"/>
    <mergeCell ref="B17:D17"/>
    <mergeCell ref="AE17:AF17"/>
    <mergeCell ref="E14:E17"/>
    <mergeCell ref="B10:AK10"/>
    <mergeCell ref="F14:F17"/>
    <mergeCell ref="B16:D16"/>
    <mergeCell ref="Q16:S16"/>
    <mergeCell ref="E12:I12"/>
    <mergeCell ref="Q14:AG14"/>
    <mergeCell ref="E53:F53"/>
    <mergeCell ref="D31:P31"/>
    <mergeCell ref="H33:K33"/>
    <mergeCell ref="H34:K34"/>
    <mergeCell ref="E35:F35"/>
    <mergeCell ref="E33:F33"/>
    <mergeCell ref="E36:F36"/>
    <mergeCell ref="E40:F40"/>
    <mergeCell ref="E47:F47"/>
  </mergeCells>
  <phoneticPr fontId="0" type="noConversion"/>
  <pageMargins left="0.57999999999999996" right="0.67" top="1" bottom="1" header="0.5" footer="0.5"/>
  <pageSetup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Excel Instructions</vt:lpstr>
      <vt:lpstr>Continuing Problem-A</vt:lpstr>
    </vt:vector>
  </TitlesOfParts>
  <LinksUpToDate>false</LinksUpToDate>
  <SharedDoc>false</SharedDoc>
  <HyperlinksChanged>false</HyperlinksChanged>
  <AppVersion>12.0000</AppVersion>
  <Company/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