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423"/>
  <workbookPr autoCompressPictures="0"/>
  <bookViews>
    <workbookView xWindow="0" yWindow="0" windowWidth="25600" windowHeight="15540" activeTab="3"/>
  </bookViews>
  <sheets>
    <sheet name="Instructions" sheetId="1" r:id="rId1"/>
    <sheet name="Multiple Choice" sheetId="2" r:id="rId2"/>
    <sheet name="Case Problem 1" sheetId="3" r:id="rId3"/>
    <sheet name="Case Problem 2"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42" i="4" l="1"/>
  <c r="I43" i="4"/>
  <c r="F54" i="4"/>
  <c r="G54" i="4"/>
  <c r="F53" i="4"/>
  <c r="B45" i="3"/>
  <c r="B73" i="3"/>
  <c r="B77" i="3"/>
  <c r="C81" i="3"/>
  <c r="C48" i="3"/>
  <c r="C49" i="3"/>
  <c r="M46" i="3"/>
  <c r="C51" i="3"/>
  <c r="C52" i="3"/>
  <c r="C53" i="3"/>
  <c r="C54" i="3"/>
  <c r="C55" i="3"/>
  <c r="C56" i="3"/>
  <c r="C74" i="3"/>
  <c r="C60" i="3"/>
  <c r="C61" i="3"/>
  <c r="C75" i="3"/>
  <c r="C77" i="3"/>
  <c r="C82" i="3"/>
  <c r="D48" i="3"/>
  <c r="D49" i="3"/>
  <c r="M47" i="3"/>
  <c r="D51" i="3"/>
  <c r="D52" i="3"/>
  <c r="D53" i="3"/>
  <c r="D54" i="3"/>
  <c r="D55" i="3"/>
  <c r="D56" i="3"/>
  <c r="D74" i="3"/>
  <c r="D59" i="3"/>
  <c r="D60" i="3"/>
  <c r="D61" i="3"/>
  <c r="D75" i="3"/>
  <c r="D77" i="3"/>
  <c r="C83" i="3"/>
  <c r="E48" i="3"/>
  <c r="E49" i="3"/>
  <c r="M48" i="3"/>
  <c r="E51" i="3"/>
  <c r="E52" i="3"/>
  <c r="E53" i="3"/>
  <c r="E54" i="3"/>
  <c r="E55" i="3"/>
  <c r="E56" i="3"/>
  <c r="E74" i="3"/>
  <c r="E59" i="3"/>
  <c r="E60" i="3"/>
  <c r="E61" i="3"/>
  <c r="E75" i="3"/>
  <c r="E77" i="3"/>
  <c r="C84" i="3"/>
  <c r="F48" i="3"/>
  <c r="F49" i="3"/>
  <c r="M49" i="3"/>
  <c r="F51" i="3"/>
  <c r="F52" i="3"/>
  <c r="F53" i="3"/>
  <c r="F54" i="3"/>
  <c r="F55" i="3"/>
  <c r="F56" i="3"/>
  <c r="F74" i="3"/>
  <c r="F59" i="3"/>
  <c r="F60" i="3"/>
  <c r="F61" i="3"/>
  <c r="F75" i="3"/>
  <c r="F77" i="3"/>
  <c r="C85" i="3"/>
  <c r="G48" i="3"/>
  <c r="G49" i="3"/>
  <c r="M50" i="3"/>
  <c r="G51" i="3"/>
  <c r="G52" i="3"/>
  <c r="G53" i="3"/>
  <c r="G54" i="3"/>
  <c r="G55" i="3"/>
  <c r="G56" i="3"/>
  <c r="G74" i="3"/>
  <c r="G59" i="3"/>
  <c r="G61" i="3"/>
  <c r="G75" i="3"/>
  <c r="G68" i="3"/>
  <c r="N46" i="3"/>
  <c r="N47" i="3"/>
  <c r="N48" i="3"/>
  <c r="N49" i="3"/>
  <c r="N50" i="3"/>
  <c r="G65" i="3"/>
  <c r="G66" i="3"/>
  <c r="G67" i="3"/>
  <c r="G69" i="3"/>
  <c r="G70" i="3"/>
  <c r="G76" i="3"/>
  <c r="G77" i="3"/>
  <c r="C86" i="3"/>
  <c r="D81" i="3"/>
  <c r="D82" i="3"/>
  <c r="D83" i="3"/>
  <c r="D84" i="3"/>
  <c r="D85" i="3"/>
  <c r="D86" i="3"/>
  <c r="M51" i="3"/>
  <c r="M52" i="3"/>
  <c r="M53" i="3"/>
  <c r="I55" i="4"/>
  <c r="I54" i="4"/>
  <c r="H54" i="4"/>
  <c r="I53" i="4"/>
  <c r="H53" i="4"/>
  <c r="G53" i="4"/>
  <c r="E53" i="4"/>
  <c r="G43" i="4"/>
  <c r="F43" i="4"/>
  <c r="I42" i="4"/>
  <c r="F42" i="4"/>
  <c r="E42" i="4"/>
  <c r="N51" i="3"/>
  <c r="N52" i="3"/>
  <c r="N53" i="3"/>
</calcChain>
</file>

<file path=xl/sharedStrings.xml><?xml version="1.0" encoding="utf-8"?>
<sst xmlns="http://schemas.openxmlformats.org/spreadsheetml/2006/main" count="208" uniqueCount="180">
  <si>
    <t>Kendall College</t>
  </si>
  <si>
    <t>Final Exam</t>
  </si>
  <si>
    <t>Please show all work, especially in the application problems.  You are encouraged to use Excel to calculate the final answer.  If your computed answer is NOT one of the options presented, please show your work so I can give you credit.  Sometimes Bill Gates may round differently than my answer key.</t>
  </si>
  <si>
    <t>Best of Luck!</t>
  </si>
  <si>
    <t>Questions</t>
  </si>
  <si>
    <t>1. Discounted cash flow valuation is the process of discounting an investment's:</t>
  </si>
  <si>
    <t>A. Assets.</t>
  </si>
  <si>
    <t>B. Future profits.</t>
  </si>
  <si>
    <t>C. Liabilities.</t>
  </si>
  <si>
    <t>D. Costs.</t>
  </si>
  <si>
    <t>E. Future cash flows</t>
  </si>
  <si>
    <t>2. The payback period is the length of time it takes an investment to generate sufficient cash flows to enable the project to: </t>
  </si>
  <si>
    <t>A. produce a positive annual cash flow.</t>
  </si>
  <si>
    <t>B. produce a positive cash flow from assets.</t>
  </si>
  <si>
    <t>C. offset its fixed expenses.</t>
  </si>
  <si>
    <t>D. offset its total expenses.</t>
  </si>
  <si>
    <t>E. recoup its initial cost.</t>
  </si>
  <si>
    <t>Year</t>
  </si>
  <si>
    <t>Cash Flow</t>
  </si>
  <si>
    <t>3. Benny's is considering adding a new product to its lineup. This product is expected to generate sales for four years after which time the product will be discontinued. What is the project's net present value if the firm wants to earn a 14 percent rate of return?</t>
  </si>
  <si>
    <t>A. $2,336.29</t>
  </si>
  <si>
    <t>B. $2,511.49</t>
  </si>
  <si>
    <t>C. $2,874.21</t>
  </si>
  <si>
    <t>D. $3,013.05</t>
  </si>
  <si>
    <t>E. $3,268.47</t>
  </si>
  <si>
    <t>4. The Tool Box needs to purchase a new machine costing $1.46 million. Management is estimating the machine will generate cash inflows of $223,000 the first year and $600,000 for the following three years. If management requires a minimum 12 percent rate of return, should the firm purchase this particular machine? Why or why not? </t>
  </si>
  <si>
    <t>A. Yes; because the IRR is 10.75 percent</t>
  </si>
  <si>
    <t>B. Yes; because the IRR is 12.74 percent</t>
  </si>
  <si>
    <t>C. No; because the IRR is 10.75 percent</t>
  </si>
  <si>
    <t>D. No; because the IRR is 12.74 percent</t>
  </si>
  <si>
    <t>E. The answer cannot be determined as there are multiple IRRs.</t>
  </si>
  <si>
    <t>A. expresses all values as a percentage of either total assets or total sales.</t>
  </si>
  <si>
    <t>B. compares actual results to the budgeted amounts.</t>
  </si>
  <si>
    <t>C. compares the performance of a firm to its industry.</t>
  </si>
  <si>
    <t>D. projects future years' operations.</t>
  </si>
  <si>
    <t>E. values all assets based on their current market values.</t>
  </si>
  <si>
    <t>5. A pro forma financial statement is a financial statement that: </t>
  </si>
  <si>
    <t>A. $14,301</t>
  </si>
  <si>
    <t>B. $14,788</t>
  </si>
  <si>
    <t>C. $15,052</t>
  </si>
  <si>
    <t>D. $17,506</t>
  </si>
  <si>
    <t>E. $18,944</t>
  </si>
  <si>
    <t>6. A 9-year project is expected to generate annual revenues of $114,500, variable costs of $73,600, and fixed costs of $14,000. The annual depreciation is $3,500 and the tax rate is 34 percent. What is the annual operating cash flow? </t>
  </si>
  <si>
    <t>7. Burke's Corner currently sells blue jeans and T-shirts. Management is considering adding fleece tops to its inventory to provide a cooler weather option. The tops would sell for $49 each with expected sales of 3,600 tops annually. By adding the fleece tops, management feels the firm will sell an additional 220 pairs of jeans at $59 a pair and 350 fewer T-shirts at $18 each. The variable cost per unit is $36 on the jeans, $9 on the T-shirts, and $21 on the fleece tops. With the new item, the depreciation expense is $27,000 a year and the fixed costs are $62,000 annually. The tax rate is 34 percent. What is the project's operating cash flow? </t>
  </si>
  <si>
    <t>A. $27,789</t>
  </si>
  <si>
    <t>B. $34,708</t>
  </si>
  <si>
    <t>C. $36,049</t>
  </si>
  <si>
    <t>D. $38,419</t>
  </si>
  <si>
    <t>E. $40,201</t>
  </si>
  <si>
    <r>
      <t>A.</t>
    </r>
    <r>
      <rPr>
        <sz val="10"/>
        <color rgb="FF000000"/>
        <rFont val="Verdana"/>
        <family val="2"/>
      </rPr>
      <t> Inventory period</t>
    </r>
  </si>
  <si>
    <r>
      <t>B.</t>
    </r>
    <r>
      <rPr>
        <sz val="10"/>
        <color rgb="FF000000"/>
        <rFont val="Verdana"/>
        <family val="2"/>
      </rPr>
      <t> Accounts receivable period</t>
    </r>
  </si>
  <si>
    <r>
      <t>C.</t>
    </r>
    <r>
      <rPr>
        <sz val="10"/>
        <color rgb="FF000000"/>
        <rFont val="Verdana"/>
        <family val="2"/>
      </rPr>
      <t> Accounts payable period</t>
    </r>
  </si>
  <si>
    <r>
      <t>D.</t>
    </r>
    <r>
      <rPr>
        <sz val="10"/>
        <color rgb="FF000000"/>
        <rFont val="Verdana"/>
        <family val="2"/>
      </rPr>
      <t> Operating cycle</t>
    </r>
  </si>
  <si>
    <r>
      <t>E.</t>
    </r>
    <r>
      <rPr>
        <sz val="10"/>
        <color rgb="FF000000"/>
        <rFont val="Verdana"/>
        <family val="2"/>
      </rPr>
      <t> Cash cycle</t>
    </r>
  </si>
  <si>
    <t>8. Which one of the following commences on the day inventory is purchased and ends on the day the payment for that inventory is collected? Assume all sales and purchases are on credit. </t>
  </si>
  <si>
    <t>9. Consider the following financial statement information from Fargo Farm Fresh:</t>
  </si>
  <si>
    <t>Item</t>
  </si>
  <si>
    <t>Beginning</t>
  </si>
  <si>
    <t>Ending</t>
  </si>
  <si>
    <t>Inventory</t>
  </si>
  <si>
    <t>Accounts Receivable</t>
  </si>
  <si>
    <t>Accounts Payable</t>
  </si>
  <si>
    <t>Net Sales</t>
  </si>
  <si>
    <t>Cost of Goods Sold</t>
  </si>
  <si>
    <t>Assume all sales are on credit.  How long is the cash cycle?</t>
  </si>
  <si>
    <r>
      <t>A.</t>
    </r>
    <r>
      <rPr>
        <sz val="10"/>
        <color rgb="FF000000"/>
        <rFont val="Verdana"/>
        <family val="2"/>
      </rPr>
      <t> 28.21 days</t>
    </r>
  </si>
  <si>
    <r>
      <t>B.</t>
    </r>
    <r>
      <rPr>
        <sz val="10"/>
        <color rgb="FF000000"/>
        <rFont val="Verdana"/>
        <family val="2"/>
      </rPr>
      <t> 33.25 days</t>
    </r>
  </si>
  <si>
    <r>
      <t>C.</t>
    </r>
    <r>
      <rPr>
        <sz val="10"/>
        <color rgb="FF000000"/>
        <rFont val="Verdana"/>
        <family val="2"/>
      </rPr>
      <t> 51.03 days</t>
    </r>
  </si>
  <si>
    <r>
      <t>D.</t>
    </r>
    <r>
      <rPr>
        <sz val="10"/>
        <color rgb="FF000000"/>
        <rFont val="Verdana"/>
        <family val="2"/>
      </rPr>
      <t> 51.58 days</t>
    </r>
  </si>
  <si>
    <r>
      <t>E.</t>
    </r>
    <r>
      <rPr>
        <sz val="10"/>
        <color rgb="FF000000"/>
        <rFont val="Verdana"/>
        <family val="2"/>
      </rPr>
      <t> 53.57 days</t>
    </r>
  </si>
  <si>
    <t>10. Bob Gibson's has sales for the year of $311,400, cost of goods sold equal to 78 percent of sales, and an average inventory of $42,800. The profit margin is 6 percent and the tax rate is 35 percent. How many days on average does it take the firm to sell an inventory item? </t>
  </si>
  <si>
    <r>
      <t>A.</t>
    </r>
    <r>
      <rPr>
        <sz val="10"/>
        <color rgb="FF000000"/>
        <rFont val="Arial Unicode MS"/>
        <family val="2"/>
      </rPr>
      <t> </t>
    </r>
  </si>
  <si>
    <t>5.68 days</t>
  </si>
  <si>
    <r>
      <t>B.</t>
    </r>
    <r>
      <rPr>
        <sz val="10"/>
        <color rgb="FF000000"/>
        <rFont val="Arial Unicode MS"/>
        <family val="2"/>
      </rPr>
      <t> </t>
    </r>
  </si>
  <si>
    <t>11.46 days</t>
  </si>
  <si>
    <r>
      <t>C.</t>
    </r>
    <r>
      <rPr>
        <sz val="10"/>
        <color rgb="FF000000"/>
        <rFont val="Arial Unicode MS"/>
        <family val="2"/>
      </rPr>
      <t> </t>
    </r>
  </si>
  <si>
    <t>64.32 days</t>
  </si>
  <si>
    <r>
      <t>D.</t>
    </r>
    <r>
      <rPr>
        <sz val="10"/>
        <color rgb="FF000000"/>
        <rFont val="Arial Unicode MS"/>
        <family val="2"/>
      </rPr>
      <t> </t>
    </r>
  </si>
  <si>
    <t>71.74 days</t>
  </si>
  <si>
    <r>
      <t>E.</t>
    </r>
    <r>
      <rPr>
        <sz val="10"/>
        <color rgb="FF000000"/>
        <rFont val="Arial Unicode MS"/>
        <family val="2"/>
      </rPr>
      <t> </t>
    </r>
  </si>
  <si>
    <t>82.03 days</t>
  </si>
  <si>
    <t>BUS370 Finance</t>
  </si>
  <si>
    <t>Case Problem 1</t>
  </si>
  <si>
    <t>SmarT Phone, Inc. can manufacture the new smart phone for $205 each in variable costs.  Fixed costs for the operation are estimated to run $5.1 million per year.  The estimated sales volume for the next 5 years is as follows:</t>
  </si>
  <si>
    <t>Units</t>
  </si>
  <si>
    <t>The unit price of the new smart phone will be $485.  The necessary equipment to manufacture the new smartphone can be purchased for $34.5 million and will be depreciated on a seven year MACRS schedule.  The company believes that the value of the equipment in five years will be $5.5 million.  The MACRS tax schedule for 7 year property is presented below:</t>
  </si>
  <si>
    <t>Depreciation</t>
  </si>
  <si>
    <t xml:space="preserve">Net working capital for this new smartphone will be 20 percent of sales and will occur with the timing of cash flows for the year; i.e., there is no initial outlay for NWC.  Changes in NWC will thus first occur in Year 1 with the first year's sales.  The company has a 35 percent corporate rate and a required rate of return of 12 percent. </t>
  </si>
  <si>
    <t>Schedule of Projected Cash Flows for the Smart Phone Project</t>
  </si>
  <si>
    <t>Equipment Cost</t>
  </si>
  <si>
    <t>Sales in units</t>
  </si>
  <si>
    <t>Sales Price</t>
  </si>
  <si>
    <t>Sales Revenue</t>
  </si>
  <si>
    <t>Fixed Costs</t>
  </si>
  <si>
    <t>MACRS Depreciation</t>
  </si>
  <si>
    <t>MACRS</t>
  </si>
  <si>
    <t>Net Book Value</t>
  </si>
  <si>
    <t>Variable Costs @ $205 per unit</t>
  </si>
  <si>
    <t>EBT</t>
  </si>
  <si>
    <t>Tax @ 35%</t>
  </si>
  <si>
    <t>Net Income</t>
  </si>
  <si>
    <t>Add: Depreciation</t>
  </si>
  <si>
    <t>OCF</t>
  </si>
  <si>
    <t>NWC</t>
  </si>
  <si>
    <t>Beginning Balance</t>
  </si>
  <si>
    <t>Ending Balance @ 20% of Sales Revenue</t>
  </si>
  <si>
    <t>Change in NWC Cash Flow</t>
  </si>
  <si>
    <t>Cash Flow From Sale of Equipment</t>
  </si>
  <si>
    <t>Cash Sale Price</t>
  </si>
  <si>
    <t>(from MACRS Schedule)</t>
  </si>
  <si>
    <t>Net Gain or (Loss)</t>
  </si>
  <si>
    <t>Taxes @ 35%</t>
  </si>
  <si>
    <t>Cash Sales Price</t>
  </si>
  <si>
    <t>Add Tax Benefit or Deduct Tax Expense</t>
  </si>
  <si>
    <t>Project Cash Flows</t>
  </si>
  <si>
    <t>Initial Investment</t>
  </si>
  <si>
    <t>Cash Flow from Sale of Equipment</t>
  </si>
  <si>
    <t>Total Project Cash Flows</t>
  </si>
  <si>
    <t>1. Compute Payback Period</t>
  </si>
  <si>
    <t>2. Compute the Profitability Index</t>
  </si>
  <si>
    <t>3. Compute Project NPV</t>
  </si>
  <si>
    <t>4. Compute Project IRR</t>
  </si>
  <si>
    <t>5. Recommendation (ACCEPT or REJECT):</t>
  </si>
  <si>
    <t xml:space="preserve">    Why or Why Not?</t>
  </si>
  <si>
    <r>
      <rPr>
        <b/>
        <sz val="11"/>
        <color theme="1"/>
        <rFont val="Calibri"/>
        <family val="2"/>
        <scheme val="minor"/>
      </rPr>
      <t>INSTRUCTIONS:</t>
    </r>
    <r>
      <rPr>
        <sz val="11"/>
        <color theme="1"/>
        <rFont val="Calibri"/>
        <family val="2"/>
        <scheme val="minor"/>
      </rPr>
      <t xml:space="preserve">  The CEO and COO have asked you to provide an analysis of the feasability of this project.  Please complete the schedule below and answer the questions provided.  Finally, please provide your recommendation as to whether this project should be accepted or rejected.  IN OTHER WORDS, FILL IN ALL OF THE YELLOW AREAS BELOW.</t>
    </r>
  </si>
  <si>
    <t>YEAR</t>
  </si>
  <si>
    <t>COMPLETE THE CASH BUDGET</t>
  </si>
  <si>
    <t>Billie Jo Electronics Company's actual sales and purchases for April and May are shown below along with forecasted sales and purchases for June through September.</t>
  </si>
  <si>
    <t>Sales</t>
  </si>
  <si>
    <t>Purchases</t>
  </si>
  <si>
    <t>April</t>
  </si>
  <si>
    <t>May</t>
  </si>
  <si>
    <t>June</t>
  </si>
  <si>
    <t>July</t>
  </si>
  <si>
    <t>August</t>
  </si>
  <si>
    <t>September</t>
  </si>
  <si>
    <t>Every month the company makes 10% of its sales for cash and 90% of its sales on credit.</t>
  </si>
  <si>
    <t>Of the credit sales, 20% are collected in the month after the sale and 80% are collected 2 months after the sale.</t>
  </si>
  <si>
    <t>Bille Jo pays for 40% of its purchases in the month after purchase.</t>
  </si>
  <si>
    <t>Billie Jo pays for 60% of its purchases 2 months after purchase.</t>
  </si>
  <si>
    <t>Labor expense equals 10 percent of the current month's sales.</t>
  </si>
  <si>
    <t>Overhead expense equals $12,000 per month</t>
  </si>
  <si>
    <t>Interest Expense payments of $30,000 are paid in June and September.</t>
  </si>
  <si>
    <t>A cash dividend of $50,000 will be paid in June.</t>
  </si>
  <si>
    <t>Tax payments of $25,000 will be paid in June and September.</t>
  </si>
  <si>
    <t>Billie Jo will be replacing a machine in September and they expect to pay $300,000 in September.</t>
  </si>
  <si>
    <t xml:space="preserve">Billie Jo's Ending cash balance in May is $20,000.  </t>
  </si>
  <si>
    <t>Instructions:</t>
  </si>
  <si>
    <t>Cash Receipts Schedule:</t>
  </si>
  <si>
    <t>Cash Sales (10%)</t>
  </si>
  <si>
    <t>Credit Sales (90%)</t>
  </si>
  <si>
    <t>Collections (month after sale (20%)</t>
  </si>
  <si>
    <t>Collections (2 months after sale (80%)</t>
  </si>
  <si>
    <t>Total Cash Receipts</t>
  </si>
  <si>
    <t>Cash Payments Schedule:</t>
  </si>
  <si>
    <t>Payments (40% month after purchase)</t>
  </si>
  <si>
    <t>Payments (60% - 2 months after purchase)</t>
  </si>
  <si>
    <t>Labor expense (10% of sales)</t>
  </si>
  <si>
    <t>Overhead</t>
  </si>
  <si>
    <t>Interest Payments</t>
  </si>
  <si>
    <t>Cash Dividend</t>
  </si>
  <si>
    <t>Taxes</t>
  </si>
  <si>
    <t>Capital Outlay - New Machine</t>
  </si>
  <si>
    <t>Total Cash Payments</t>
  </si>
  <si>
    <t>Cash Budget:</t>
  </si>
  <si>
    <t>TOTAL Cash Receipts (from schedule above)</t>
  </si>
  <si>
    <t>TOTAL Cash Payments (from schedule above)</t>
  </si>
  <si>
    <t>Net Cash Flow</t>
  </si>
  <si>
    <t>Cumulative Cash Flow</t>
  </si>
  <si>
    <t>1. What month yields the highest net cash flow?</t>
  </si>
  <si>
    <t>2. What month yields the lowest net cash flow?</t>
  </si>
  <si>
    <t>COMPLETE THE CASH RECEIPTS, CASH DISBURSEMENTS AND CASH BUDGET BELOW.  FILL IN THE MISSING AMOUNTS IN THE YELLOW SHADED BOXES.  SHOW YOUR CALCULATIONS.  UPON COMPLETING THE SCHEDULES AND CASH BUDGET, ANSWER THE QUESTIONS.</t>
  </si>
  <si>
    <t>Answers</t>
  </si>
  <si>
    <t>SmarT Phone, Inc. is a small electronics firm that has had success in developing smart phone handsets for the prepaid smartphone market.  The company is in the pre-production phase of a new smartphone that improves upon the features of current models by adding new features, colors and sizes.  The company has already spent $750,000 developing prototypes and another $200,000 for marketing studies to determine the expected sales figures for new smartphones.</t>
  </si>
  <si>
    <t>CF</t>
  </si>
  <si>
    <t>Cumulative CF</t>
  </si>
  <si>
    <t>Fall Term 2015</t>
  </si>
  <si>
    <t>50 Points</t>
  </si>
  <si>
    <t xml:space="preserve">3. Are there any months where the cumulative cash flow goes below zero?  If so, what does this mean?  Is there a solution or a set of options to correct this problem?  </t>
  </si>
  <si>
    <t>There are 3 sections.  Each section is identified with the tab below. Make sure you complete each section.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</si>
</sst>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_);_(&quot;$&quot;* \(#,##0\);_(&quot;$&quot;* &quot;-&quot;?_);_(@_)"/>
  </numFmts>
  <fonts count="19"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0"/>
      <color rgb="FF000000"/>
      <name val="Verdana"/>
      <family val="2"/>
    </font>
    <font>
      <sz val="10"/>
      <color rgb="FF808080"/>
      <name val="Verdana"/>
      <family val="2"/>
    </font>
    <font>
      <sz val="11"/>
      <color rgb="FF000000"/>
      <name val="Calibri"/>
      <family val="2"/>
      <scheme val="minor"/>
    </font>
    <font>
      <sz val="10"/>
      <name val="Verdana"/>
      <family val="2"/>
    </font>
    <font>
      <sz val="11"/>
      <name val="Calibri"/>
      <family val="2"/>
      <scheme val="minor"/>
    </font>
    <font>
      <sz val="11"/>
      <color theme="0" tint="-0.249977111117893"/>
      <name val="Calibri"/>
      <family val="2"/>
      <scheme val="minor"/>
    </font>
    <font>
      <sz val="10"/>
      <color rgb="FF000000"/>
      <name val="Arial Unicode MS"/>
      <family val="2"/>
    </font>
    <font>
      <sz val="10"/>
      <color rgb="FF808080"/>
      <name val="Arial Unicode MS"/>
      <family val="2"/>
    </font>
    <font>
      <b/>
      <u/>
      <sz val="10"/>
      <color rgb="FF000000"/>
      <name val="Arial Unicode MS"/>
      <family val="2"/>
    </font>
    <font>
      <b/>
      <sz val="11"/>
      <color theme="1"/>
      <name val="Bradley Hand ITC"/>
      <family val="4"/>
    </font>
    <font>
      <b/>
      <sz val="12"/>
      <color rgb="FFFF0000"/>
      <name val="Calibri"/>
      <family val="2"/>
      <scheme val="minor"/>
    </font>
    <font>
      <sz val="11"/>
      <color indexed="206"/>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solid">
        <fgColor rgb="FFFFFF00"/>
        <bgColor indexed="64"/>
      </patternFill>
    </fill>
  </fills>
  <borders count="3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25">
    <xf numFmtId="0" fontId="0" fillId="0" borderId="0" xfId="0"/>
    <xf numFmtId="0" fontId="5" fillId="0" borderId="0" xfId="0" applyFont="1"/>
    <xf numFmtId="0" fontId="0" fillId="0" borderId="0" xfId="0" applyAlignment="1">
      <alignment horizontal="left" vertical="top" wrapText="1"/>
    </xf>
    <xf numFmtId="0" fontId="3" fillId="0" borderId="0" xfId="0" applyFont="1"/>
    <xf numFmtId="0" fontId="3" fillId="0" borderId="0" xfId="0" applyFont="1" applyAlignment="1">
      <alignment horizontal="center"/>
    </xf>
    <xf numFmtId="0" fontId="3" fillId="0" borderId="5" xfId="0" applyFont="1" applyBorder="1" applyAlignment="1">
      <alignment horizontal="center"/>
    </xf>
    <xf numFmtId="0" fontId="8" fillId="0" borderId="0" xfId="0" applyFont="1"/>
    <xf numFmtId="0" fontId="0" fillId="0" borderId="0" xfId="0" applyAlignment="1">
      <alignment horizontal="center"/>
    </xf>
    <xf numFmtId="0" fontId="9" fillId="0" borderId="0" xfId="0" applyFont="1"/>
    <xf numFmtId="6" fontId="0" fillId="0" borderId="0" xfId="0" applyNumberFormat="1"/>
    <xf numFmtId="164" fontId="0" fillId="0" borderId="0" xfId="1" applyNumberFormat="1" applyFont="1"/>
    <xf numFmtId="6" fontId="0" fillId="0" borderId="0" xfId="0" applyNumberFormat="1" applyAlignment="1">
      <alignment horizontal="left" vertical="top" wrapText="1"/>
    </xf>
    <xf numFmtId="0" fontId="10" fillId="0" borderId="0" xfId="0" applyFont="1"/>
    <xf numFmtId="0" fontId="11" fillId="0" borderId="0" xfId="0" applyFont="1"/>
    <xf numFmtId="165" fontId="0" fillId="0" borderId="0" xfId="2" applyNumberFormat="1" applyFont="1"/>
    <xf numFmtId="0" fontId="12" fillId="2" borderId="0" xfId="0" applyFont="1" applyFill="1"/>
    <xf numFmtId="0" fontId="11" fillId="2" borderId="0" xfId="0" applyFont="1" applyFill="1"/>
    <xf numFmtId="0" fontId="8"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vertical="center" wrapText="1"/>
    </xf>
    <xf numFmtId="0" fontId="3" fillId="0" borderId="6" xfId="0" applyFont="1" applyBorder="1" applyAlignment="1">
      <alignment horizontal="center"/>
    </xf>
    <xf numFmtId="0" fontId="0" fillId="0" borderId="6" xfId="0" applyBorder="1"/>
    <xf numFmtId="0" fontId="0" fillId="0" borderId="6" xfId="0" applyBorder="1" applyAlignment="1">
      <alignment horizontal="center"/>
    </xf>
    <xf numFmtId="164" fontId="0" fillId="0" borderId="6" xfId="1" applyNumberFormat="1" applyFont="1" applyBorder="1"/>
    <xf numFmtId="0" fontId="3" fillId="3" borderId="6" xfId="0" applyFont="1" applyFill="1" applyBorder="1" applyAlignment="1">
      <alignment horizontal="center"/>
    </xf>
    <xf numFmtId="0" fontId="3" fillId="3" borderId="0" xfId="0" applyFont="1" applyFill="1" applyAlignment="1">
      <alignment horizontal="center"/>
    </xf>
    <xf numFmtId="10" fontId="0" fillId="0" borderId="6" xfId="3" applyNumberFormat="1" applyFont="1" applyBorder="1"/>
    <xf numFmtId="164" fontId="0" fillId="0" borderId="0" xfId="1" applyNumberFormat="1" applyFont="1" applyBorder="1"/>
    <xf numFmtId="0" fontId="0" fillId="0" borderId="0" xfId="0" applyBorder="1"/>
    <xf numFmtId="165" fontId="0" fillId="0" borderId="6" xfId="0" applyNumberFormat="1" applyBorder="1"/>
    <xf numFmtId="165" fontId="0" fillId="0" borderId="0" xfId="0" applyNumberFormat="1"/>
    <xf numFmtId="0" fontId="0" fillId="3" borderId="6" xfId="0" applyFill="1" applyBorder="1"/>
    <xf numFmtId="166" fontId="0" fillId="0" borderId="0" xfId="0" applyNumberFormat="1"/>
    <xf numFmtId="166" fontId="0" fillId="0" borderId="8" xfId="0" applyNumberFormat="1" applyBorder="1"/>
    <xf numFmtId="0" fontId="6" fillId="0" borderId="0" xfId="0" applyFont="1"/>
    <xf numFmtId="0" fontId="3" fillId="0" borderId="1" xfId="0" applyFont="1" applyBorder="1"/>
    <xf numFmtId="0" fontId="0" fillId="0" borderId="0" xfId="0" applyFont="1" applyFill="1" applyBorder="1"/>
    <xf numFmtId="165" fontId="0" fillId="0" borderId="8" xfId="0" applyNumberFormat="1" applyBorder="1"/>
    <xf numFmtId="0" fontId="6" fillId="3" borderId="0" xfId="0" applyFont="1" applyFill="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applyFill="1" applyBorder="1"/>
    <xf numFmtId="0" fontId="6" fillId="0" borderId="2" xfId="0" applyFont="1" applyBorder="1"/>
    <xf numFmtId="0" fontId="0" fillId="0" borderId="3" xfId="0" applyBorder="1"/>
    <xf numFmtId="0" fontId="0" fillId="0" borderId="4" xfId="0" applyBorder="1"/>
    <xf numFmtId="0" fontId="3" fillId="0" borderId="13" xfId="0" applyFont="1" applyBorder="1" applyAlignment="1">
      <alignment horizontal="center"/>
    </xf>
    <xf numFmtId="165" fontId="0" fillId="0" borderId="6" xfId="2" applyNumberFormat="1" applyFont="1" applyBorder="1"/>
    <xf numFmtId="165" fontId="0" fillId="0" borderId="13" xfId="2" applyNumberFormat="1" applyFont="1" applyBorder="1"/>
    <xf numFmtId="165" fontId="0" fillId="3" borderId="6" xfId="2" applyNumberFormat="1" applyFont="1" applyFill="1" applyBorder="1"/>
    <xf numFmtId="165" fontId="0" fillId="3" borderId="13" xfId="2" applyNumberFormat="1" applyFont="1" applyFill="1" applyBorder="1"/>
    <xf numFmtId="165" fontId="0" fillId="4" borderId="6" xfId="2" applyNumberFormat="1" applyFont="1" applyFill="1" applyBorder="1"/>
    <xf numFmtId="164" fontId="0" fillId="4" borderId="6" xfId="1" applyNumberFormat="1" applyFont="1" applyFill="1" applyBorder="1"/>
    <xf numFmtId="164" fontId="0" fillId="0" borderId="13" xfId="1" applyNumberFormat="1" applyFont="1" applyBorder="1"/>
    <xf numFmtId="0" fontId="6" fillId="0" borderId="9" xfId="0" applyFont="1" applyBorder="1"/>
    <xf numFmtId="0" fontId="0" fillId="0" borderId="10" xfId="0" applyBorder="1"/>
    <xf numFmtId="0" fontId="0" fillId="0" borderId="11" xfId="0" applyBorder="1"/>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65" fontId="0" fillId="3" borderId="20" xfId="2" applyNumberFormat="1" applyFont="1" applyFill="1" applyBorder="1"/>
    <xf numFmtId="164" fontId="0" fillId="4" borderId="13" xfId="1" applyNumberFormat="1" applyFont="1" applyFill="1" applyBorder="1"/>
    <xf numFmtId="0" fontId="0" fillId="3" borderId="9" xfId="0" applyFill="1" applyBorder="1"/>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0" borderId="0" xfId="0" applyFont="1" applyBorder="1"/>
    <xf numFmtId="0" fontId="16" fillId="0" borderId="0" xfId="0" applyFont="1"/>
    <xf numFmtId="6" fontId="0" fillId="0" borderId="6" xfId="0" applyNumberFormat="1" applyBorder="1"/>
    <xf numFmtId="10" fontId="0" fillId="0" borderId="0" xfId="0" applyNumberFormat="1"/>
    <xf numFmtId="0" fontId="3" fillId="0" borderId="12" xfId="0" applyFont="1" applyBorder="1"/>
    <xf numFmtId="0" fontId="17" fillId="0" borderId="0" xfId="0" applyFont="1" applyAlignment="1">
      <alignment horizontal="center"/>
    </xf>
    <xf numFmtId="0" fontId="17" fillId="0" borderId="0" xfId="0" applyFont="1"/>
    <xf numFmtId="164" fontId="0" fillId="0" borderId="0" xfId="1" applyNumberFormat="1" applyFont="1" applyFill="1"/>
    <xf numFmtId="165" fontId="0" fillId="0" borderId="0" xfId="0" applyNumberFormat="1" applyFill="1"/>
    <xf numFmtId="165" fontId="0" fillId="0" borderId="7" xfId="0" applyNumberFormat="1" applyFill="1" applyBorder="1"/>
    <xf numFmtId="165" fontId="0" fillId="0" borderId="8" xfId="0" applyNumberFormat="1" applyFill="1" applyBorder="1"/>
    <xf numFmtId="166" fontId="0" fillId="0" borderId="8" xfId="0" applyNumberFormat="1" applyFill="1" applyBorder="1"/>
    <xf numFmtId="166" fontId="0" fillId="0" borderId="0" xfId="0" applyNumberFormat="1" applyFill="1"/>
    <xf numFmtId="165" fontId="0" fillId="0" borderId="7" xfId="0" applyNumberFormat="1" applyBorder="1"/>
    <xf numFmtId="165" fontId="0" fillId="0" borderId="0" xfId="2" applyNumberFormat="1" applyFont="1" applyFill="1" applyBorder="1"/>
    <xf numFmtId="0" fontId="0" fillId="0" borderId="0" xfId="0" applyFill="1"/>
    <xf numFmtId="0" fontId="3" fillId="0" borderId="0" xfId="0" applyFont="1" applyFill="1" applyAlignment="1">
      <alignment horizontal="center"/>
    </xf>
    <xf numFmtId="165" fontId="18" fillId="4" borderId="6" xfId="0" applyNumberFormat="1" applyFont="1" applyFill="1" applyBorder="1"/>
    <xf numFmtId="165" fontId="0" fillId="4" borderId="15" xfId="0" applyNumberFormat="1" applyFill="1" applyBorder="1"/>
    <xf numFmtId="165" fontId="0" fillId="4" borderId="6" xfId="0" applyNumberFormat="1" applyFill="1" applyBorder="1"/>
    <xf numFmtId="165" fontId="0" fillId="4" borderId="16" xfId="0" applyNumberFormat="1" applyFill="1" applyBorder="1"/>
    <xf numFmtId="2" fontId="6" fillId="4" borderId="1" xfId="0" applyNumberFormat="1" applyFont="1" applyFill="1" applyBorder="1"/>
    <xf numFmtId="6" fontId="0" fillId="4" borderId="1" xfId="0" applyNumberFormat="1" applyFill="1" applyBorder="1"/>
    <xf numFmtId="10" fontId="0" fillId="4" borderId="1" xfId="0" applyNumberFormat="1" applyFill="1" applyBorder="1"/>
    <xf numFmtId="0" fontId="0" fillId="4" borderId="24" xfId="0" applyFill="1" applyBorder="1"/>
    <xf numFmtId="0" fontId="0" fillId="4" borderId="7" xfId="0" applyFill="1" applyBorder="1"/>
    <xf numFmtId="0" fontId="0" fillId="4" borderId="25" xfId="0" applyFill="1" applyBorder="1"/>
    <xf numFmtId="0" fontId="0" fillId="4" borderId="26" xfId="0" applyFill="1" applyBorder="1"/>
    <xf numFmtId="0" fontId="0" fillId="4" borderId="0" xfId="0" applyFill="1" applyBorder="1"/>
    <xf numFmtId="0" fontId="0" fillId="4" borderId="27" xfId="0" applyFill="1" applyBorder="1"/>
    <xf numFmtId="0" fontId="0" fillId="4" borderId="28" xfId="0" applyFill="1" applyBorder="1"/>
    <xf numFmtId="0" fontId="0" fillId="4" borderId="5" xfId="0" applyFill="1" applyBorder="1"/>
    <xf numFmtId="0" fontId="0" fillId="4" borderId="29" xfId="0" applyFill="1" applyBorder="1"/>
    <xf numFmtId="0" fontId="4" fillId="0" borderId="0" xfId="0" applyFont="1" applyAlignment="1">
      <alignment vertical="top" wrapText="1"/>
    </xf>
    <xf numFmtId="0" fontId="4"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3" fillId="0" borderId="5" xfId="0" applyFont="1" applyBorder="1" applyAlignment="1">
      <alignment horizontal="center"/>
    </xf>
    <xf numFmtId="0" fontId="0" fillId="0" borderId="12" xfId="0" applyBorder="1"/>
    <xf numFmtId="0" fontId="0" fillId="0" borderId="6" xfId="0" applyBorder="1"/>
    <xf numFmtId="0" fontId="0" fillId="4" borderId="0" xfId="0" applyFill="1" applyAlignment="1">
      <alignment horizontal="left" vertical="top" wrapText="1"/>
    </xf>
    <xf numFmtId="0" fontId="0" fillId="0" borderId="17" xfId="0" applyBorder="1"/>
    <xf numFmtId="0" fontId="0" fillId="0" borderId="18" xfId="0" applyBorder="1"/>
    <xf numFmtId="0" fontId="0" fillId="0" borderId="19" xfId="0" applyBorder="1"/>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3" fillId="0" borderId="21" xfId="0" applyFont="1" applyBorder="1"/>
    <xf numFmtId="0" fontId="3" fillId="0" borderId="22" xfId="0" applyFont="1" applyBorder="1"/>
    <xf numFmtId="0" fontId="3" fillId="0" borderId="23" xfId="0" applyFont="1" applyBorder="1"/>
    <xf numFmtId="0" fontId="6" fillId="0" borderId="9" xfId="0" applyFont="1" applyBorder="1"/>
    <xf numFmtId="0" fontId="6" fillId="0" borderId="10" xfId="0" applyFont="1" applyBorder="1"/>
    <xf numFmtId="0" fontId="0" fillId="0" borderId="21" xfId="0" applyBorder="1"/>
    <xf numFmtId="0" fontId="0" fillId="0" borderId="22" xfId="0" applyBorder="1"/>
    <xf numFmtId="0" fontId="0" fillId="0" borderId="23" xfId="0" applyBorder="1"/>
    <xf numFmtId="0" fontId="0" fillId="0" borderId="0" xfId="0" applyAlignment="1">
      <alignment vertical="top" wrapText="1"/>
    </xf>
    <xf numFmtId="0" fontId="1" fillId="0" borderId="0" xfId="0" applyFont="1" applyAlignment="1">
      <alignmen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19" sqref="F19"/>
    </sheetView>
  </sheetViews>
  <sheetFormatPr baseColWidth="10" defaultColWidth="8.83203125" defaultRowHeight="14" x14ac:dyDescent="0"/>
  <sheetData>
    <row r="1" spans="1:10">
      <c r="A1" s="102" t="s">
        <v>2</v>
      </c>
      <c r="B1" s="102"/>
      <c r="C1" s="102"/>
      <c r="D1" s="102"/>
      <c r="E1" s="102"/>
      <c r="F1" s="102"/>
      <c r="G1" s="102"/>
      <c r="H1" s="102"/>
      <c r="I1" s="102"/>
      <c r="J1" s="102"/>
    </row>
    <row r="2" spans="1:10">
      <c r="A2" s="102"/>
      <c r="B2" s="102"/>
      <c r="C2" s="102"/>
      <c r="D2" s="102"/>
      <c r="E2" s="102"/>
      <c r="F2" s="102"/>
      <c r="G2" s="102"/>
      <c r="H2" s="102"/>
      <c r="I2" s="102"/>
      <c r="J2" s="102"/>
    </row>
    <row r="3" spans="1:10">
      <c r="A3" s="102"/>
      <c r="B3" s="102"/>
      <c r="C3" s="102"/>
      <c r="D3" s="102"/>
      <c r="E3" s="102"/>
      <c r="F3" s="102"/>
      <c r="G3" s="102"/>
      <c r="H3" s="102"/>
      <c r="I3" s="102"/>
      <c r="J3" s="102"/>
    </row>
    <row r="4" spans="1:10">
      <c r="A4" s="102"/>
      <c r="B4" s="102"/>
      <c r="C4" s="102"/>
      <c r="D4" s="102"/>
      <c r="E4" s="102"/>
      <c r="F4" s="102"/>
      <c r="G4" s="102"/>
      <c r="H4" s="102"/>
      <c r="I4" s="102"/>
      <c r="J4" s="102"/>
    </row>
    <row r="6" spans="1:10" ht="15.75" customHeight="1">
      <c r="A6" s="124" t="s">
        <v>179</v>
      </c>
      <c r="B6" s="101"/>
      <c r="C6" s="101"/>
      <c r="D6" s="101"/>
      <c r="E6" s="101"/>
      <c r="F6" s="101"/>
      <c r="G6" s="101"/>
      <c r="H6" s="101"/>
      <c r="I6" s="101"/>
      <c r="J6" s="101"/>
    </row>
    <row r="7" spans="1:10" ht="15" customHeight="1">
      <c r="A7" s="101"/>
      <c r="B7" s="101"/>
      <c r="C7" s="101"/>
      <c r="D7" s="101"/>
      <c r="E7" s="101"/>
      <c r="F7" s="101"/>
      <c r="G7" s="101"/>
      <c r="H7" s="101"/>
      <c r="I7" s="101"/>
      <c r="J7" s="101"/>
    </row>
    <row r="8" spans="1:10" ht="15" customHeight="1"/>
    <row r="9" spans="1:10" ht="15" customHeight="1">
      <c r="A9" s="35" t="s">
        <v>3</v>
      </c>
    </row>
    <row r="10" spans="1:10" ht="15" customHeight="1"/>
    <row r="11" spans="1:10" ht="15" customHeight="1">
      <c r="A11" s="69"/>
    </row>
    <row r="12" spans="1:10" ht="15" customHeight="1"/>
    <row r="13" spans="1:10" ht="15" customHeight="1"/>
    <row r="14" spans="1:10" ht="15" customHeight="1"/>
    <row r="15" spans="1:10" ht="15" customHeight="1"/>
    <row r="16" spans="1:10" ht="15" customHeight="1"/>
    <row r="17" ht="15" customHeight="1"/>
    <row r="18" ht="15" customHeight="1"/>
    <row r="19" ht="18.75" customHeight="1"/>
    <row r="23" ht="15" customHeight="1"/>
    <row r="25" ht="20.25" customHeight="1"/>
    <row r="27" ht="15.75" customHeight="1"/>
  </sheetData>
  <mergeCells count="2">
    <mergeCell ref="A6:J7"/>
    <mergeCell ref="A1:J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5"/>
  <sheetViews>
    <sheetView topLeftCell="A109" workbookViewId="0">
      <selection activeCell="F118" sqref="F118"/>
    </sheetView>
  </sheetViews>
  <sheetFormatPr baseColWidth="10" defaultColWidth="8.83203125" defaultRowHeight="14" x14ac:dyDescent="0"/>
  <cols>
    <col min="1" max="1" width="22.1640625" customWidth="1"/>
    <col min="2" max="2" width="12.5" customWidth="1"/>
    <col min="3" max="3" width="12" customWidth="1"/>
    <col min="4" max="4" width="12.5" customWidth="1"/>
    <col min="5" max="5" width="10.83203125" customWidth="1"/>
    <col min="6" max="6" width="11" customWidth="1"/>
    <col min="7" max="7" width="11.5" bestFit="1" customWidth="1"/>
  </cols>
  <sheetData>
    <row r="1" spans="2:11">
      <c r="B1" s="5" t="s">
        <v>172</v>
      </c>
      <c r="C1" s="105" t="s">
        <v>4</v>
      </c>
      <c r="D1" s="105"/>
      <c r="E1" s="105"/>
      <c r="F1" s="105"/>
      <c r="G1" s="105"/>
      <c r="H1" s="105"/>
      <c r="I1" s="105"/>
      <c r="J1" s="105"/>
      <c r="K1" s="105"/>
    </row>
    <row r="3" spans="2:11" ht="15">
      <c r="B3" s="73"/>
      <c r="C3" s="8" t="s">
        <v>5</v>
      </c>
    </row>
    <row r="4" spans="2:11" ht="15">
      <c r="B4" s="73"/>
      <c r="C4" t="s">
        <v>6</v>
      </c>
    </row>
    <row r="5" spans="2:11" ht="15">
      <c r="B5" s="73"/>
      <c r="C5" t="s">
        <v>7</v>
      </c>
    </row>
    <row r="6" spans="2:11" ht="15">
      <c r="B6" s="73"/>
      <c r="C6" t="s">
        <v>8</v>
      </c>
    </row>
    <row r="7" spans="2:11" ht="15">
      <c r="B7" s="73"/>
      <c r="C7" t="s">
        <v>9</v>
      </c>
    </row>
    <row r="8" spans="2:11" ht="15">
      <c r="B8" s="73"/>
      <c r="C8" t="s">
        <v>10</v>
      </c>
    </row>
    <row r="9" spans="2:11" ht="15">
      <c r="B9" s="73"/>
    </row>
    <row r="10" spans="2:11" ht="15">
      <c r="B10" s="73"/>
      <c r="C10" s="104" t="s">
        <v>11</v>
      </c>
      <c r="D10" s="104"/>
      <c r="E10" s="104"/>
      <c r="F10" s="104"/>
      <c r="G10" s="104"/>
      <c r="H10" s="104"/>
      <c r="I10" s="104"/>
      <c r="J10" s="104"/>
      <c r="K10" s="104"/>
    </row>
    <row r="11" spans="2:11" ht="15">
      <c r="B11" s="73"/>
      <c r="C11" s="104"/>
      <c r="D11" s="104"/>
      <c r="E11" s="104"/>
      <c r="F11" s="104"/>
      <c r="G11" s="104"/>
      <c r="H11" s="104"/>
      <c r="I11" s="104"/>
      <c r="J11" s="104"/>
      <c r="K11" s="104"/>
    </row>
    <row r="12" spans="2:11" ht="15">
      <c r="B12" s="73"/>
      <c r="C12" t="s">
        <v>12</v>
      </c>
    </row>
    <row r="13" spans="2:11" ht="15">
      <c r="B13" s="73"/>
      <c r="C13" t="s">
        <v>13</v>
      </c>
    </row>
    <row r="14" spans="2:11" ht="15">
      <c r="B14" s="73"/>
      <c r="C14" t="s">
        <v>14</v>
      </c>
    </row>
    <row r="15" spans="2:11" ht="15">
      <c r="B15" s="73"/>
      <c r="C15" t="s">
        <v>15</v>
      </c>
    </row>
    <row r="16" spans="2:11" ht="15">
      <c r="B16" s="73"/>
      <c r="C16" t="s">
        <v>16</v>
      </c>
    </row>
    <row r="17" spans="2:11" ht="15">
      <c r="B17" s="73"/>
    </row>
    <row r="18" spans="2:11" ht="15">
      <c r="B18" s="73"/>
      <c r="C18" s="104" t="s">
        <v>19</v>
      </c>
      <c r="D18" s="104"/>
      <c r="E18" s="104"/>
      <c r="F18" s="104"/>
      <c r="G18" s="104"/>
      <c r="H18" s="104"/>
      <c r="I18" s="104"/>
      <c r="J18" s="104"/>
      <c r="K18" s="104"/>
    </row>
    <row r="19" spans="2:11" ht="15">
      <c r="B19" s="73"/>
      <c r="C19" s="104"/>
      <c r="D19" s="104"/>
      <c r="E19" s="104"/>
      <c r="F19" s="104"/>
      <c r="G19" s="104"/>
      <c r="H19" s="104"/>
      <c r="I19" s="104"/>
      <c r="J19" s="104"/>
      <c r="K19" s="104"/>
    </row>
    <row r="20" spans="2:11" ht="15">
      <c r="B20" s="73"/>
      <c r="C20" s="104"/>
      <c r="D20" s="104"/>
      <c r="E20" s="104"/>
      <c r="F20" s="104"/>
      <c r="G20" s="104"/>
      <c r="H20" s="104"/>
      <c r="I20" s="104"/>
      <c r="J20" s="104"/>
      <c r="K20" s="104"/>
    </row>
    <row r="21" spans="2:11" ht="15">
      <c r="B21" s="73"/>
    </row>
    <row r="22" spans="2:11" ht="15">
      <c r="B22" s="73"/>
      <c r="E22" s="25" t="s">
        <v>17</v>
      </c>
      <c r="F22" s="25" t="s">
        <v>18</v>
      </c>
    </row>
    <row r="23" spans="2:11" ht="15">
      <c r="B23" s="73"/>
      <c r="E23" s="22">
        <v>0</v>
      </c>
      <c r="F23" s="70">
        <v>-62000</v>
      </c>
    </row>
    <row r="24" spans="2:11" ht="15">
      <c r="B24" s="73"/>
      <c r="E24" s="22">
        <v>1</v>
      </c>
      <c r="F24" s="24">
        <v>16500</v>
      </c>
    </row>
    <row r="25" spans="2:11" ht="15">
      <c r="B25" s="73"/>
      <c r="E25" s="22">
        <v>2</v>
      </c>
      <c r="F25" s="24">
        <v>23800</v>
      </c>
    </row>
    <row r="26" spans="2:11" ht="15">
      <c r="B26" s="73"/>
      <c r="E26" s="22">
        <v>3</v>
      </c>
      <c r="F26" s="24">
        <v>27100</v>
      </c>
    </row>
    <row r="27" spans="2:11" ht="15">
      <c r="B27" s="73"/>
      <c r="E27" s="22">
        <v>4</v>
      </c>
      <c r="F27" s="24">
        <v>23300</v>
      </c>
    </row>
    <row r="28" spans="2:11" ht="15">
      <c r="B28" s="73"/>
    </row>
    <row r="29" spans="2:11" ht="15">
      <c r="B29" s="73"/>
      <c r="C29" t="s">
        <v>20</v>
      </c>
    </row>
    <row r="30" spans="2:11" ht="15">
      <c r="B30" s="73"/>
      <c r="C30" t="s">
        <v>21</v>
      </c>
    </row>
    <row r="31" spans="2:11" ht="15">
      <c r="B31" s="73"/>
      <c r="C31" t="s">
        <v>22</v>
      </c>
    </row>
    <row r="32" spans="2:11" ht="15">
      <c r="B32" s="73"/>
      <c r="C32" t="s">
        <v>23</v>
      </c>
    </row>
    <row r="33" spans="2:15" ht="15">
      <c r="B33" s="73"/>
      <c r="C33" t="s">
        <v>24</v>
      </c>
    </row>
    <row r="34" spans="2:15" ht="15">
      <c r="B34" s="73"/>
    </row>
    <row r="35" spans="2:15" ht="15">
      <c r="B35" s="73"/>
    </row>
    <row r="36" spans="2:15" ht="15">
      <c r="B36" s="73"/>
      <c r="C36" s="104" t="s">
        <v>25</v>
      </c>
      <c r="D36" s="104"/>
      <c r="E36" s="104"/>
      <c r="F36" s="104"/>
      <c r="G36" s="104"/>
      <c r="H36" s="104"/>
      <c r="I36" s="104"/>
      <c r="J36" s="104"/>
      <c r="K36" s="104"/>
    </row>
    <row r="37" spans="2:15" ht="15">
      <c r="B37" s="73"/>
      <c r="C37" s="104"/>
      <c r="D37" s="104"/>
      <c r="E37" s="104"/>
      <c r="F37" s="104"/>
      <c r="G37" s="104"/>
      <c r="H37" s="104"/>
      <c r="I37" s="104"/>
      <c r="J37" s="104"/>
      <c r="K37" s="104"/>
    </row>
    <row r="38" spans="2:15" ht="15">
      <c r="B38" s="73"/>
      <c r="C38" s="104"/>
      <c r="D38" s="104"/>
      <c r="E38" s="104"/>
      <c r="F38" s="104"/>
      <c r="G38" s="104"/>
      <c r="H38" s="104"/>
      <c r="I38" s="104"/>
      <c r="J38" s="104"/>
      <c r="K38" s="104"/>
    </row>
    <row r="39" spans="2:15" ht="15">
      <c r="B39" s="73"/>
      <c r="C39" s="104"/>
      <c r="D39" s="104"/>
      <c r="E39" s="104"/>
      <c r="F39" s="104"/>
      <c r="G39" s="104"/>
      <c r="H39" s="104"/>
      <c r="I39" s="104"/>
      <c r="J39" s="104"/>
      <c r="K39" s="104"/>
    </row>
    <row r="40" spans="2:15" ht="15">
      <c r="B40" s="73"/>
      <c r="C40" t="s">
        <v>26</v>
      </c>
    </row>
    <row r="41" spans="2:15" ht="15">
      <c r="B41" s="73"/>
      <c r="C41" t="s">
        <v>27</v>
      </c>
    </row>
    <row r="42" spans="2:15" ht="15">
      <c r="B42" s="73"/>
      <c r="C42" t="s">
        <v>28</v>
      </c>
    </row>
    <row r="43" spans="2:15" ht="15">
      <c r="B43" s="73"/>
      <c r="C43" t="s">
        <v>29</v>
      </c>
      <c r="O43" s="71"/>
    </row>
    <row r="44" spans="2:15" ht="15">
      <c r="B44" s="73"/>
      <c r="C44" t="s">
        <v>30</v>
      </c>
    </row>
    <row r="45" spans="2:15" ht="15">
      <c r="B45" s="73"/>
    </row>
    <row r="46" spans="2:15" ht="15">
      <c r="B46" s="73"/>
    </row>
    <row r="47" spans="2:15" ht="15">
      <c r="B47" s="73"/>
      <c r="C47" t="s">
        <v>36</v>
      </c>
    </row>
    <row r="48" spans="2:15" ht="15">
      <c r="B48" s="73"/>
      <c r="C48" t="s">
        <v>31</v>
      </c>
    </row>
    <row r="49" spans="2:11" ht="15">
      <c r="B49" s="73"/>
      <c r="C49" t="s">
        <v>32</v>
      </c>
    </row>
    <row r="50" spans="2:11" ht="15">
      <c r="B50" s="73"/>
      <c r="C50" t="s">
        <v>33</v>
      </c>
    </row>
    <row r="51" spans="2:11" ht="15">
      <c r="B51" s="73"/>
      <c r="C51" t="s">
        <v>34</v>
      </c>
    </row>
    <row r="52" spans="2:11" ht="15">
      <c r="B52" s="73"/>
      <c r="C52" t="s">
        <v>35</v>
      </c>
    </row>
    <row r="53" spans="2:11" ht="15">
      <c r="B53" s="73"/>
    </row>
    <row r="54" spans="2:11" ht="15">
      <c r="B54" s="73"/>
    </row>
    <row r="55" spans="2:11" ht="15">
      <c r="B55" s="73"/>
      <c r="C55" s="104" t="s">
        <v>42</v>
      </c>
      <c r="D55" s="104"/>
      <c r="E55" s="104"/>
      <c r="F55" s="104"/>
      <c r="G55" s="104"/>
      <c r="H55" s="104"/>
      <c r="I55" s="104"/>
      <c r="J55" s="104"/>
      <c r="K55" s="104"/>
    </row>
    <row r="56" spans="2:11" ht="15">
      <c r="B56" s="73"/>
      <c r="C56" s="104"/>
      <c r="D56" s="104"/>
      <c r="E56" s="104"/>
      <c r="F56" s="104"/>
      <c r="G56" s="104"/>
      <c r="H56" s="104"/>
      <c r="I56" s="104"/>
      <c r="J56" s="104"/>
      <c r="K56" s="104"/>
    </row>
    <row r="57" spans="2:11" ht="15">
      <c r="B57" s="73"/>
      <c r="C57" s="104"/>
      <c r="D57" s="104"/>
      <c r="E57" s="104"/>
      <c r="F57" s="104"/>
      <c r="G57" s="104"/>
      <c r="H57" s="104"/>
      <c r="I57" s="104"/>
      <c r="J57" s="104"/>
      <c r="K57" s="104"/>
    </row>
    <row r="58" spans="2:11" ht="15">
      <c r="B58" s="73"/>
      <c r="C58" t="s">
        <v>37</v>
      </c>
    </row>
    <row r="59" spans="2:11" ht="15">
      <c r="B59" s="73"/>
      <c r="C59" t="s">
        <v>38</v>
      </c>
    </row>
    <row r="60" spans="2:11" ht="15">
      <c r="B60" s="73"/>
      <c r="C60" t="s">
        <v>39</v>
      </c>
    </row>
    <row r="61" spans="2:11" ht="15">
      <c r="B61" s="73"/>
      <c r="C61" t="s">
        <v>40</v>
      </c>
    </row>
    <row r="62" spans="2:11" ht="15">
      <c r="B62" s="73"/>
      <c r="C62" t="s">
        <v>41</v>
      </c>
    </row>
    <row r="63" spans="2:11" ht="15">
      <c r="B63" s="73"/>
    </row>
    <row r="64" spans="2:11" ht="15">
      <c r="B64" s="73"/>
    </row>
    <row r="65" spans="2:11" ht="15" customHeight="1">
      <c r="B65" s="73"/>
      <c r="C65" s="104" t="s">
        <v>43</v>
      </c>
      <c r="D65" s="104"/>
      <c r="E65" s="104"/>
      <c r="F65" s="104"/>
      <c r="G65" s="104"/>
      <c r="H65" s="104"/>
      <c r="I65" s="104"/>
      <c r="J65" s="104"/>
      <c r="K65" s="104"/>
    </row>
    <row r="66" spans="2:11" ht="15">
      <c r="B66" s="73"/>
      <c r="C66" s="104"/>
      <c r="D66" s="104"/>
      <c r="E66" s="104"/>
      <c r="F66" s="104"/>
      <c r="G66" s="104"/>
      <c r="H66" s="104"/>
      <c r="I66" s="104"/>
      <c r="J66" s="104"/>
      <c r="K66" s="104"/>
    </row>
    <row r="67" spans="2:11" ht="15">
      <c r="B67" s="73"/>
      <c r="C67" s="104"/>
      <c r="D67" s="104"/>
      <c r="E67" s="104"/>
      <c r="F67" s="104"/>
      <c r="G67" s="104"/>
      <c r="H67" s="104"/>
      <c r="I67" s="104"/>
      <c r="J67" s="104"/>
      <c r="K67" s="104"/>
    </row>
    <row r="68" spans="2:11" ht="15">
      <c r="B68" s="73"/>
      <c r="C68" s="104"/>
      <c r="D68" s="104"/>
      <c r="E68" s="104"/>
      <c r="F68" s="104"/>
      <c r="G68" s="104"/>
      <c r="H68" s="104"/>
      <c r="I68" s="104"/>
      <c r="J68" s="104"/>
      <c r="K68" s="104"/>
    </row>
    <row r="69" spans="2:11" ht="15">
      <c r="B69" s="73"/>
      <c r="C69" s="104"/>
      <c r="D69" s="104"/>
      <c r="E69" s="104"/>
      <c r="F69" s="104"/>
      <c r="G69" s="104"/>
      <c r="H69" s="104"/>
      <c r="I69" s="104"/>
      <c r="J69" s="104"/>
      <c r="K69" s="104"/>
    </row>
    <row r="70" spans="2:11" ht="15">
      <c r="B70" s="73"/>
      <c r="C70" s="104"/>
      <c r="D70" s="104"/>
      <c r="E70" s="104"/>
      <c r="F70" s="104"/>
      <c r="G70" s="104"/>
      <c r="H70" s="104"/>
      <c r="I70" s="104"/>
      <c r="J70" s="104"/>
      <c r="K70" s="104"/>
    </row>
    <row r="71" spans="2:11" ht="15">
      <c r="B71" s="73"/>
      <c r="C71" s="104"/>
      <c r="D71" s="104"/>
      <c r="E71" s="104"/>
      <c r="F71" s="104"/>
      <c r="G71" s="104"/>
      <c r="H71" s="104"/>
      <c r="I71" s="104"/>
      <c r="J71" s="104"/>
      <c r="K71" s="104"/>
    </row>
    <row r="72" spans="2:11" ht="15">
      <c r="B72" s="73"/>
      <c r="C72" s="104"/>
      <c r="D72" s="104"/>
      <c r="E72" s="104"/>
      <c r="F72" s="104"/>
      <c r="G72" s="104"/>
      <c r="H72" s="104"/>
      <c r="I72" s="104"/>
      <c r="J72" s="104"/>
      <c r="K72" s="104"/>
    </row>
    <row r="73" spans="2:11" ht="15">
      <c r="B73" s="73"/>
      <c r="C73" s="2" t="s">
        <v>44</v>
      </c>
      <c r="D73" s="11"/>
      <c r="E73" s="2"/>
      <c r="F73" s="2"/>
      <c r="G73" s="2"/>
      <c r="H73" s="2"/>
      <c r="I73" s="2"/>
      <c r="J73" s="2"/>
      <c r="K73" s="2"/>
    </row>
    <row r="74" spans="2:11" ht="15">
      <c r="B74" s="73"/>
      <c r="C74" t="s">
        <v>45</v>
      </c>
      <c r="D74" s="9"/>
    </row>
    <row r="75" spans="2:11" ht="15">
      <c r="B75" s="73"/>
      <c r="C75" t="s">
        <v>46</v>
      </c>
      <c r="D75" s="9"/>
    </row>
    <row r="76" spans="2:11" ht="15">
      <c r="B76" s="73"/>
      <c r="C76" t="s">
        <v>47</v>
      </c>
      <c r="D76" s="9"/>
    </row>
    <row r="77" spans="2:11" ht="15">
      <c r="B77" s="73"/>
      <c r="C77" t="s">
        <v>48</v>
      </c>
      <c r="D77" s="9"/>
    </row>
    <row r="78" spans="2:11" ht="15">
      <c r="B78" s="73"/>
    </row>
    <row r="79" spans="2:11" ht="15">
      <c r="B79" s="73"/>
    </row>
    <row r="80" spans="2:11" ht="15">
      <c r="B80" s="73"/>
      <c r="C80" s="103" t="s">
        <v>54</v>
      </c>
      <c r="D80" s="103"/>
      <c r="E80" s="103"/>
      <c r="F80" s="103"/>
      <c r="G80" s="103"/>
      <c r="H80" s="103"/>
      <c r="I80" s="103"/>
      <c r="J80" s="103"/>
      <c r="K80" s="103"/>
    </row>
    <row r="81" spans="2:11" ht="15">
      <c r="B81" s="73"/>
      <c r="C81" s="103"/>
      <c r="D81" s="103"/>
      <c r="E81" s="103"/>
      <c r="F81" s="103"/>
      <c r="G81" s="103"/>
      <c r="H81" s="103"/>
      <c r="I81" s="103"/>
      <c r="J81" s="103"/>
      <c r="K81" s="103"/>
    </row>
    <row r="82" spans="2:11" ht="15">
      <c r="B82" s="73"/>
      <c r="C82" s="6" t="s">
        <v>49</v>
      </c>
    </row>
    <row r="83" spans="2:11" ht="15">
      <c r="B83" s="73"/>
      <c r="C83" s="6" t="s">
        <v>50</v>
      </c>
    </row>
    <row r="84" spans="2:11" ht="15">
      <c r="B84" s="73"/>
      <c r="C84" s="6" t="s">
        <v>51</v>
      </c>
    </row>
    <row r="85" spans="2:11" ht="15">
      <c r="B85" s="73"/>
      <c r="C85" s="6" t="s">
        <v>52</v>
      </c>
    </row>
    <row r="86" spans="2:11" ht="15">
      <c r="B86" s="73"/>
      <c r="C86" s="6" t="s">
        <v>53</v>
      </c>
    </row>
    <row r="87" spans="2:11" ht="15">
      <c r="B87" s="73"/>
    </row>
    <row r="88" spans="2:11" ht="15">
      <c r="B88" s="73"/>
    </row>
    <row r="89" spans="2:11" ht="15">
      <c r="B89" s="73"/>
      <c r="C89" s="12" t="s">
        <v>55</v>
      </c>
      <c r="D89" s="13"/>
      <c r="E89" s="13"/>
      <c r="F89" s="13"/>
      <c r="G89" s="13"/>
      <c r="H89" s="13"/>
      <c r="I89" s="13"/>
      <c r="J89" s="13"/>
    </row>
    <row r="90" spans="2:11" ht="15">
      <c r="B90" s="73"/>
    </row>
    <row r="91" spans="2:11" ht="15">
      <c r="B91" s="73"/>
      <c r="D91" s="7" t="s">
        <v>56</v>
      </c>
      <c r="E91" s="7"/>
      <c r="F91" s="7" t="s">
        <v>57</v>
      </c>
      <c r="G91" s="7" t="s">
        <v>58</v>
      </c>
    </row>
    <row r="92" spans="2:11" ht="15">
      <c r="B92" s="73"/>
      <c r="D92" t="s">
        <v>59</v>
      </c>
      <c r="F92" s="14">
        <v>10407</v>
      </c>
      <c r="G92" s="14">
        <v>10822</v>
      </c>
    </row>
    <row r="93" spans="2:11" ht="15">
      <c r="B93" s="73"/>
      <c r="D93" t="s">
        <v>60</v>
      </c>
      <c r="F93" s="14">
        <v>6840</v>
      </c>
      <c r="G93" s="14">
        <v>7301</v>
      </c>
    </row>
    <row r="94" spans="2:11" ht="15">
      <c r="B94" s="73"/>
      <c r="D94" t="s">
        <v>61</v>
      </c>
      <c r="F94" s="14">
        <v>7221</v>
      </c>
      <c r="G94" s="14">
        <v>6948</v>
      </c>
    </row>
    <row r="95" spans="2:11" ht="15">
      <c r="B95" s="73"/>
      <c r="D95" t="s">
        <v>62</v>
      </c>
      <c r="F95" s="14">
        <v>146400</v>
      </c>
      <c r="G95" s="15"/>
    </row>
    <row r="96" spans="2:11" ht="15">
      <c r="B96" s="73"/>
      <c r="D96" t="s">
        <v>63</v>
      </c>
      <c r="F96" s="14">
        <v>82500</v>
      </c>
      <c r="G96" s="16"/>
    </row>
    <row r="97" spans="2:11" ht="15">
      <c r="B97" s="73"/>
    </row>
    <row r="98" spans="2:11" ht="15">
      <c r="B98" s="73"/>
      <c r="C98" t="s">
        <v>64</v>
      </c>
    </row>
    <row r="99" spans="2:11" ht="15">
      <c r="B99" s="73"/>
      <c r="C99" s="17" t="s">
        <v>65</v>
      </c>
    </row>
    <row r="100" spans="2:11" ht="15">
      <c r="B100" s="73"/>
      <c r="C100" s="17" t="s">
        <v>66</v>
      </c>
    </row>
    <row r="101" spans="2:11" ht="15">
      <c r="B101" s="73"/>
      <c r="C101" s="17" t="s">
        <v>67</v>
      </c>
    </row>
    <row r="102" spans="2:11" ht="15">
      <c r="B102" s="73"/>
      <c r="C102" s="17" t="s">
        <v>68</v>
      </c>
    </row>
    <row r="103" spans="2:11" ht="15">
      <c r="B103" s="73"/>
      <c r="C103" s="17" t="s">
        <v>69</v>
      </c>
    </row>
    <row r="104" spans="2:11" ht="15">
      <c r="B104" s="73"/>
    </row>
    <row r="105" spans="2:11" ht="15">
      <c r="B105" s="73"/>
    </row>
    <row r="106" spans="2:11" ht="15">
      <c r="B106" s="73"/>
      <c r="C106" s="104" t="s">
        <v>70</v>
      </c>
      <c r="D106" s="104"/>
      <c r="E106" s="104"/>
      <c r="F106" s="104"/>
      <c r="G106" s="104"/>
      <c r="H106" s="104"/>
      <c r="I106" s="104"/>
      <c r="J106" s="104"/>
      <c r="K106" s="104"/>
    </row>
    <row r="107" spans="2:11" ht="15">
      <c r="B107" s="73"/>
      <c r="C107" s="104"/>
      <c r="D107" s="104"/>
      <c r="E107" s="104"/>
      <c r="F107" s="104"/>
      <c r="G107" s="104"/>
      <c r="H107" s="104"/>
      <c r="I107" s="104"/>
      <c r="J107" s="104"/>
      <c r="K107" s="104"/>
    </row>
    <row r="108" spans="2:11" ht="15">
      <c r="B108" s="73"/>
      <c r="C108" s="104"/>
      <c r="D108" s="104"/>
      <c r="E108" s="104"/>
      <c r="F108" s="104"/>
      <c r="G108" s="104"/>
      <c r="H108" s="104"/>
      <c r="I108" s="104"/>
      <c r="J108" s="104"/>
      <c r="K108" s="104"/>
    </row>
    <row r="109" spans="2:11" ht="15">
      <c r="B109" s="73"/>
      <c r="C109" s="18" t="s">
        <v>71</v>
      </c>
      <c r="D109" s="19" t="s">
        <v>72</v>
      </c>
    </row>
    <row r="110" spans="2:11" ht="15">
      <c r="B110" s="73"/>
      <c r="C110" s="18" t="s">
        <v>73</v>
      </c>
      <c r="D110" s="19" t="s">
        <v>74</v>
      </c>
    </row>
    <row r="111" spans="2:11" ht="15">
      <c r="B111" s="73"/>
      <c r="C111" s="20" t="s">
        <v>75</v>
      </c>
      <c r="D111" s="19" t="s">
        <v>76</v>
      </c>
    </row>
    <row r="112" spans="2:11" ht="15">
      <c r="B112" s="73"/>
      <c r="C112" s="18" t="s">
        <v>77</v>
      </c>
      <c r="D112" s="19" t="s">
        <v>78</v>
      </c>
    </row>
    <row r="113" spans="2:4" ht="15">
      <c r="B113" s="73"/>
      <c r="C113" s="18" t="s">
        <v>79</v>
      </c>
      <c r="D113" s="19" t="s">
        <v>80</v>
      </c>
    </row>
    <row r="114" spans="2:4" ht="15">
      <c r="B114" s="73"/>
    </row>
    <row r="115" spans="2:4" ht="15">
      <c r="B115" s="74"/>
    </row>
  </sheetData>
  <mergeCells count="8">
    <mergeCell ref="C80:K81"/>
    <mergeCell ref="C106:K108"/>
    <mergeCell ref="C1:K1"/>
    <mergeCell ref="C10:K11"/>
    <mergeCell ref="C18:K20"/>
    <mergeCell ref="C36:K39"/>
    <mergeCell ref="C55:K57"/>
    <mergeCell ref="C65:K72"/>
  </mergeCells>
  <pageMargins left="0.7" right="0.7" top="0.75" bottom="0.75" header="0.3" footer="0.3"/>
  <pageSetup scale="6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opLeftCell="A45" workbookViewId="0">
      <selection activeCell="B94" sqref="B94:E97"/>
    </sheetView>
  </sheetViews>
  <sheetFormatPr baseColWidth="10" defaultColWidth="8.83203125" defaultRowHeight="14" x14ac:dyDescent="0"/>
  <cols>
    <col min="1" max="1" width="37" customWidth="1"/>
    <col min="2" max="2" width="14.5" bestFit="1" customWidth="1"/>
    <col min="3" max="3" width="15.33203125" customWidth="1"/>
    <col min="4" max="4" width="13.33203125" customWidth="1"/>
    <col min="5" max="5" width="12.33203125" customWidth="1"/>
    <col min="6" max="6" width="13.33203125" customWidth="1"/>
    <col min="7" max="7" width="13.83203125" customWidth="1"/>
    <col min="12" max="12" width="10" customWidth="1"/>
    <col min="13" max="13" width="15.33203125" bestFit="1" customWidth="1"/>
    <col min="14" max="14" width="14.6640625" customWidth="1"/>
  </cols>
  <sheetData>
    <row r="1" spans="1:11" ht="18">
      <c r="A1" s="1" t="s">
        <v>0</v>
      </c>
    </row>
    <row r="2" spans="1:11" ht="18">
      <c r="A2" s="1" t="s">
        <v>81</v>
      </c>
    </row>
    <row r="3" spans="1:11" ht="18">
      <c r="A3" s="1" t="s">
        <v>176</v>
      </c>
    </row>
    <row r="4" spans="1:11" ht="18">
      <c r="A4" s="1" t="s">
        <v>1</v>
      </c>
    </row>
    <row r="5" spans="1:11" ht="18">
      <c r="A5" s="1" t="s">
        <v>82</v>
      </c>
    </row>
    <row r="6" spans="1:11" ht="18">
      <c r="A6" s="1" t="s">
        <v>177</v>
      </c>
    </row>
    <row r="8" spans="1:11" ht="15" customHeight="1">
      <c r="A8" s="104" t="s">
        <v>173</v>
      </c>
      <c r="B8" s="104"/>
      <c r="C8" s="104"/>
      <c r="D8" s="104"/>
      <c r="E8" s="104"/>
      <c r="F8" s="104"/>
      <c r="G8" s="104"/>
      <c r="H8" s="104"/>
      <c r="I8" s="104"/>
      <c r="J8" s="104"/>
      <c r="K8" s="104"/>
    </row>
    <row r="9" spans="1:11">
      <c r="A9" s="104"/>
      <c r="B9" s="104"/>
      <c r="C9" s="104"/>
      <c r="D9" s="104"/>
      <c r="E9" s="104"/>
      <c r="F9" s="104"/>
      <c r="G9" s="104"/>
      <c r="H9" s="104"/>
      <c r="I9" s="104"/>
      <c r="J9" s="104"/>
      <c r="K9" s="104"/>
    </row>
    <row r="10" spans="1:11">
      <c r="A10" s="104"/>
      <c r="B10" s="104"/>
      <c r="C10" s="104"/>
      <c r="D10" s="104"/>
      <c r="E10" s="104"/>
      <c r="F10" s="104"/>
      <c r="G10" s="104"/>
      <c r="H10" s="104"/>
      <c r="I10" s="104"/>
      <c r="J10" s="104"/>
      <c r="K10" s="104"/>
    </row>
    <row r="11" spans="1:11">
      <c r="A11" s="2"/>
      <c r="B11" s="2"/>
      <c r="C11" s="2"/>
      <c r="D11" s="2"/>
      <c r="E11" s="2"/>
      <c r="F11" s="2"/>
      <c r="G11" s="2"/>
      <c r="H11" s="2"/>
      <c r="I11" s="2"/>
      <c r="J11" s="2"/>
      <c r="K11" s="2"/>
    </row>
    <row r="12" spans="1:11" ht="15" customHeight="1">
      <c r="A12" s="104" t="s">
        <v>83</v>
      </c>
      <c r="B12" s="104"/>
      <c r="C12" s="104"/>
      <c r="D12" s="104"/>
      <c r="E12" s="104"/>
      <c r="F12" s="104"/>
      <c r="G12" s="104"/>
      <c r="H12" s="104"/>
      <c r="I12" s="104"/>
      <c r="J12" s="104"/>
      <c r="K12" s="104"/>
    </row>
    <row r="13" spans="1:11">
      <c r="A13" s="104"/>
      <c r="B13" s="104"/>
      <c r="C13" s="104"/>
      <c r="D13" s="104"/>
      <c r="E13" s="104"/>
      <c r="F13" s="104"/>
      <c r="G13" s="104"/>
      <c r="H13" s="104"/>
      <c r="I13" s="104"/>
      <c r="J13" s="104"/>
      <c r="K13" s="104"/>
    </row>
    <row r="14" spans="1:11">
      <c r="A14" s="2"/>
      <c r="B14" s="2"/>
      <c r="C14" s="2"/>
      <c r="D14" s="2"/>
      <c r="E14" s="2"/>
      <c r="F14" s="2"/>
      <c r="G14" s="2"/>
      <c r="H14" s="2"/>
      <c r="I14" s="2"/>
      <c r="J14" s="2"/>
      <c r="K14" s="2"/>
    </row>
    <row r="15" spans="1:11">
      <c r="B15" s="25" t="s">
        <v>17</v>
      </c>
      <c r="C15" s="25" t="s">
        <v>84</v>
      </c>
      <c r="D15" s="4"/>
      <c r="E15" s="4"/>
    </row>
    <row r="16" spans="1:11">
      <c r="B16" s="23">
        <v>1</v>
      </c>
      <c r="C16" s="24">
        <v>64000</v>
      </c>
    </row>
    <row r="17" spans="1:11">
      <c r="B17" s="23">
        <v>2</v>
      </c>
      <c r="C17" s="24">
        <v>106000</v>
      </c>
    </row>
    <row r="18" spans="1:11">
      <c r="B18" s="23">
        <v>3</v>
      </c>
      <c r="C18" s="24">
        <v>87000</v>
      </c>
    </row>
    <row r="19" spans="1:11">
      <c r="B19" s="23">
        <v>4</v>
      </c>
      <c r="C19" s="24">
        <v>78000</v>
      </c>
    </row>
    <row r="20" spans="1:11">
      <c r="B20" s="23">
        <v>5</v>
      </c>
      <c r="C20" s="24">
        <v>54000</v>
      </c>
    </row>
    <row r="22" spans="1:11" ht="15" customHeight="1">
      <c r="A22" s="104" t="s">
        <v>85</v>
      </c>
      <c r="B22" s="104"/>
      <c r="C22" s="104"/>
      <c r="D22" s="104"/>
      <c r="E22" s="104"/>
      <c r="F22" s="104"/>
      <c r="G22" s="104"/>
      <c r="H22" s="104"/>
      <c r="I22" s="104"/>
      <c r="J22" s="104"/>
      <c r="K22" s="104"/>
    </row>
    <row r="23" spans="1:11">
      <c r="A23" s="104"/>
      <c r="B23" s="104"/>
      <c r="C23" s="104"/>
      <c r="D23" s="104"/>
      <c r="E23" s="104"/>
      <c r="F23" s="104"/>
      <c r="G23" s="104"/>
      <c r="H23" s="104"/>
      <c r="I23" s="104"/>
      <c r="J23" s="104"/>
      <c r="K23" s="104"/>
    </row>
    <row r="24" spans="1:11">
      <c r="A24" s="104"/>
      <c r="B24" s="104"/>
      <c r="C24" s="104"/>
      <c r="D24" s="104"/>
      <c r="E24" s="104"/>
      <c r="F24" s="104"/>
      <c r="G24" s="104"/>
      <c r="H24" s="104"/>
      <c r="I24" s="104"/>
      <c r="J24" s="104"/>
      <c r="K24" s="104"/>
    </row>
    <row r="25" spans="1:11">
      <c r="A25" s="2"/>
      <c r="B25" s="2"/>
      <c r="C25" s="2"/>
      <c r="D25" s="2"/>
      <c r="E25" s="2"/>
      <c r="F25" s="2"/>
      <c r="G25" s="2"/>
      <c r="H25" s="2"/>
      <c r="I25" s="2"/>
      <c r="J25" s="2"/>
      <c r="K25" s="2"/>
    </row>
    <row r="26" spans="1:11">
      <c r="B26" s="25" t="s">
        <v>17</v>
      </c>
      <c r="C26" s="25" t="s">
        <v>86</v>
      </c>
    </row>
    <row r="27" spans="1:11">
      <c r="B27" s="23">
        <v>1</v>
      </c>
      <c r="C27" s="27">
        <v>0.1429</v>
      </c>
    </row>
    <row r="28" spans="1:11">
      <c r="B28" s="23">
        <v>2</v>
      </c>
      <c r="C28" s="27">
        <v>0.24490000000000001</v>
      </c>
    </row>
    <row r="29" spans="1:11">
      <c r="B29" s="23">
        <v>3</v>
      </c>
      <c r="C29" s="27">
        <v>0.1749</v>
      </c>
    </row>
    <row r="30" spans="1:11">
      <c r="B30" s="23">
        <v>4</v>
      </c>
      <c r="C30" s="27">
        <v>0.1249</v>
      </c>
    </row>
    <row r="31" spans="1:11">
      <c r="B31" s="23">
        <v>5</v>
      </c>
      <c r="C31" s="27">
        <v>8.9300000000000004E-2</v>
      </c>
    </row>
    <row r="32" spans="1:11">
      <c r="B32" s="23">
        <v>6</v>
      </c>
      <c r="C32" s="27">
        <v>8.9200000000000002E-2</v>
      </c>
    </row>
    <row r="33" spans="1:14">
      <c r="B33" s="23">
        <v>7</v>
      </c>
      <c r="C33" s="27">
        <v>8.9300000000000004E-2</v>
      </c>
    </row>
    <row r="34" spans="1:14">
      <c r="B34" s="23">
        <v>8</v>
      </c>
      <c r="C34" s="27">
        <v>4.4600000000000001E-2</v>
      </c>
    </row>
    <row r="36" spans="1:14" ht="15" customHeight="1">
      <c r="A36" s="104" t="s">
        <v>87</v>
      </c>
      <c r="B36" s="104"/>
      <c r="C36" s="104"/>
      <c r="D36" s="104"/>
      <c r="E36" s="104"/>
      <c r="F36" s="104"/>
      <c r="G36" s="104"/>
      <c r="H36" s="104"/>
      <c r="I36" s="104"/>
      <c r="J36" s="104"/>
      <c r="K36" s="104"/>
    </row>
    <row r="37" spans="1:14">
      <c r="A37" s="104"/>
      <c r="B37" s="104"/>
      <c r="C37" s="104"/>
      <c r="D37" s="104"/>
      <c r="E37" s="104"/>
      <c r="F37" s="104"/>
      <c r="G37" s="104"/>
      <c r="H37" s="104"/>
      <c r="I37" s="104"/>
      <c r="J37" s="104"/>
      <c r="K37" s="104"/>
    </row>
    <row r="38" spans="1:14">
      <c r="A38" s="2"/>
      <c r="B38" s="2"/>
      <c r="C38" s="2"/>
      <c r="D38" s="2"/>
      <c r="E38" s="2"/>
      <c r="F38" s="2"/>
      <c r="G38" s="2"/>
      <c r="H38" s="2"/>
      <c r="I38" s="2"/>
      <c r="J38" s="2"/>
      <c r="K38" s="2"/>
    </row>
    <row r="39" spans="1:14" ht="15" customHeight="1">
      <c r="A39" s="104" t="s">
        <v>124</v>
      </c>
      <c r="B39" s="104"/>
      <c r="C39" s="104"/>
      <c r="D39" s="104"/>
      <c r="E39" s="104"/>
      <c r="F39" s="104"/>
      <c r="G39" s="104"/>
      <c r="H39" s="104"/>
      <c r="I39" s="104"/>
      <c r="J39" s="104"/>
      <c r="K39" s="104"/>
    </row>
    <row r="40" spans="1:14">
      <c r="A40" s="104"/>
      <c r="B40" s="104"/>
      <c r="C40" s="104"/>
      <c r="D40" s="104"/>
      <c r="E40" s="104"/>
      <c r="F40" s="104"/>
      <c r="G40" s="104"/>
      <c r="H40" s="104"/>
      <c r="I40" s="104"/>
      <c r="J40" s="104"/>
      <c r="K40" s="104"/>
    </row>
    <row r="41" spans="1:14">
      <c r="A41" s="104"/>
      <c r="B41" s="104"/>
      <c r="C41" s="104"/>
      <c r="D41" s="104"/>
      <c r="E41" s="104"/>
      <c r="F41" s="104"/>
      <c r="G41" s="104"/>
      <c r="H41" s="104"/>
      <c r="I41" s="104"/>
      <c r="J41" s="104"/>
      <c r="K41" s="104"/>
    </row>
    <row r="42" spans="1:14">
      <c r="A42" s="2"/>
      <c r="B42" s="2"/>
      <c r="C42" s="2"/>
      <c r="D42" s="2"/>
      <c r="E42" s="2"/>
      <c r="F42" s="2"/>
      <c r="G42" s="2"/>
      <c r="H42" s="2"/>
      <c r="I42" s="2"/>
      <c r="J42" s="2"/>
      <c r="K42" s="2"/>
    </row>
    <row r="43" spans="1:14">
      <c r="A43" t="s">
        <v>88</v>
      </c>
    </row>
    <row r="44" spans="1:14" ht="15">
      <c r="A44" s="39" t="s">
        <v>125</v>
      </c>
      <c r="B44" s="26">
        <v>0</v>
      </c>
      <c r="C44" s="26">
        <v>1</v>
      </c>
      <c r="D44" s="26">
        <v>2</v>
      </c>
      <c r="E44" s="26">
        <v>3</v>
      </c>
      <c r="F44" s="26">
        <v>4</v>
      </c>
      <c r="G44" s="26">
        <v>5</v>
      </c>
      <c r="K44" t="s">
        <v>94</v>
      </c>
      <c r="M44" s="14">
        <v>34500000</v>
      </c>
    </row>
    <row r="45" spans="1:14">
      <c r="A45" t="s">
        <v>89</v>
      </c>
      <c r="B45" s="31">
        <f>-M44</f>
        <v>-34500000</v>
      </c>
      <c r="K45" s="25" t="s">
        <v>17</v>
      </c>
      <c r="L45" s="25" t="s">
        <v>95</v>
      </c>
      <c r="M45" s="25" t="s">
        <v>86</v>
      </c>
      <c r="N45" s="25" t="s">
        <v>96</v>
      </c>
    </row>
    <row r="46" spans="1:14">
      <c r="A46" t="s">
        <v>90</v>
      </c>
      <c r="C46" s="28">
        <v>64000</v>
      </c>
      <c r="D46" s="28">
        <v>106000</v>
      </c>
      <c r="E46" s="28">
        <v>87000</v>
      </c>
      <c r="F46" s="28">
        <v>78000</v>
      </c>
      <c r="G46" s="28">
        <v>54000</v>
      </c>
      <c r="K46" s="23">
        <v>1</v>
      </c>
      <c r="L46" s="27">
        <v>0.1429</v>
      </c>
      <c r="M46" s="30">
        <f>L46*$M$44</f>
        <v>4930050</v>
      </c>
      <c r="N46" s="30">
        <f>M44-M46</f>
        <v>29569950</v>
      </c>
    </row>
    <row r="47" spans="1:14">
      <c r="A47" t="s">
        <v>91</v>
      </c>
      <c r="C47" s="9">
        <v>485</v>
      </c>
      <c r="D47" s="9">
        <v>485</v>
      </c>
      <c r="E47" s="9">
        <v>485</v>
      </c>
      <c r="F47" s="9">
        <v>485</v>
      </c>
      <c r="G47" s="9">
        <v>485</v>
      </c>
      <c r="K47" s="23">
        <v>2</v>
      </c>
      <c r="L47" s="27">
        <v>0.24490000000000001</v>
      </c>
      <c r="M47" s="30">
        <f>L47*$M$44</f>
        <v>8449050</v>
      </c>
      <c r="N47" s="30">
        <f>N46-M47</f>
        <v>21120900</v>
      </c>
    </row>
    <row r="48" spans="1:14">
      <c r="A48" t="s">
        <v>92</v>
      </c>
      <c r="C48" s="14">
        <f>C46*C47</f>
        <v>31040000</v>
      </c>
      <c r="D48" s="14">
        <f t="shared" ref="D48:G48" si="0">D46*D47</f>
        <v>51410000</v>
      </c>
      <c r="E48" s="14">
        <f t="shared" si="0"/>
        <v>42195000</v>
      </c>
      <c r="F48" s="14">
        <f t="shared" si="0"/>
        <v>37830000</v>
      </c>
      <c r="G48" s="14">
        <f t="shared" si="0"/>
        <v>26190000</v>
      </c>
      <c r="K48" s="23">
        <v>3</v>
      </c>
      <c r="L48" s="27">
        <v>0.1749</v>
      </c>
      <c r="M48" s="30">
        <f t="shared" ref="M48:M53" si="1">L48*$M$44</f>
        <v>6034050</v>
      </c>
      <c r="N48" s="30">
        <f t="shared" ref="N48:N53" si="2">N47-M48</f>
        <v>15086850</v>
      </c>
    </row>
    <row r="49" spans="1:14">
      <c r="A49" t="s">
        <v>97</v>
      </c>
      <c r="C49" s="75">
        <f>205*C46</f>
        <v>13120000</v>
      </c>
      <c r="D49" s="75">
        <f t="shared" ref="D49:G49" si="3">205*D46</f>
        <v>21730000</v>
      </c>
      <c r="E49" s="75">
        <f t="shared" si="3"/>
        <v>17835000</v>
      </c>
      <c r="F49" s="75">
        <f t="shared" si="3"/>
        <v>15990000</v>
      </c>
      <c r="G49" s="75">
        <f t="shared" si="3"/>
        <v>11070000</v>
      </c>
      <c r="K49" s="23">
        <v>4</v>
      </c>
      <c r="L49" s="27">
        <v>0.1249</v>
      </c>
      <c r="M49" s="30">
        <f t="shared" si="1"/>
        <v>4309050</v>
      </c>
      <c r="N49" s="30">
        <f t="shared" si="2"/>
        <v>10777800</v>
      </c>
    </row>
    <row r="50" spans="1:14">
      <c r="A50" t="s">
        <v>93</v>
      </c>
      <c r="C50" s="10">
        <v>5100000</v>
      </c>
      <c r="D50" s="10">
        <v>5100000</v>
      </c>
      <c r="E50" s="10">
        <v>5100000</v>
      </c>
      <c r="F50" s="10">
        <v>5100000</v>
      </c>
      <c r="G50" s="10">
        <v>5100000</v>
      </c>
      <c r="K50" s="23">
        <v>5</v>
      </c>
      <c r="L50" s="27">
        <v>8.9300000000000004E-2</v>
      </c>
      <c r="M50" s="30">
        <f t="shared" si="1"/>
        <v>3080850</v>
      </c>
      <c r="N50" s="30">
        <f t="shared" si="2"/>
        <v>7696950</v>
      </c>
    </row>
    <row r="51" spans="1:14">
      <c r="A51" t="s">
        <v>86</v>
      </c>
      <c r="C51" s="76">
        <f>M46</f>
        <v>4930050</v>
      </c>
      <c r="D51" s="76">
        <f>M47</f>
        <v>8449050</v>
      </c>
      <c r="E51" s="76">
        <f>M48</f>
        <v>6034050</v>
      </c>
      <c r="F51" s="76">
        <f>M49</f>
        <v>4309050</v>
      </c>
      <c r="G51" s="76">
        <f>M50</f>
        <v>3080850</v>
      </c>
      <c r="K51" s="23">
        <v>6</v>
      </c>
      <c r="L51" s="27">
        <v>8.9200000000000002E-2</v>
      </c>
      <c r="M51" s="30">
        <f t="shared" si="1"/>
        <v>3077400</v>
      </c>
      <c r="N51" s="30">
        <f t="shared" si="2"/>
        <v>4619550</v>
      </c>
    </row>
    <row r="52" spans="1:14">
      <c r="A52" t="s">
        <v>98</v>
      </c>
      <c r="C52" s="77">
        <f>C48-C49-C50-C51</f>
        <v>7889950</v>
      </c>
      <c r="D52" s="77">
        <f t="shared" ref="D52:G52" si="4">D48-D49-D50-D51</f>
        <v>16130950</v>
      </c>
      <c r="E52" s="77">
        <f t="shared" si="4"/>
        <v>13225950</v>
      </c>
      <c r="F52" s="77">
        <f t="shared" si="4"/>
        <v>12430950</v>
      </c>
      <c r="G52" s="77">
        <f t="shared" si="4"/>
        <v>6939150</v>
      </c>
      <c r="K52" s="23">
        <v>7</v>
      </c>
      <c r="L52" s="27">
        <v>8.9300000000000004E-2</v>
      </c>
      <c r="M52" s="30">
        <f t="shared" si="1"/>
        <v>3080850</v>
      </c>
      <c r="N52" s="30">
        <f t="shared" si="2"/>
        <v>1538700</v>
      </c>
    </row>
    <row r="53" spans="1:14">
      <c r="A53" t="s">
        <v>99</v>
      </c>
      <c r="C53" s="76">
        <f>0.35*C52</f>
        <v>2761482.5</v>
      </c>
      <c r="D53" s="76">
        <f t="shared" ref="D53:G53" si="5">0.35*D52</f>
        <v>5645832.5</v>
      </c>
      <c r="E53" s="76">
        <f t="shared" si="5"/>
        <v>4629082.5</v>
      </c>
      <c r="F53" s="76">
        <f t="shared" si="5"/>
        <v>4350832.5</v>
      </c>
      <c r="G53" s="76">
        <f t="shared" si="5"/>
        <v>2428702.5</v>
      </c>
      <c r="K53" s="23">
        <v>8</v>
      </c>
      <c r="L53" s="27">
        <v>4.4600000000000001E-2</v>
      </c>
      <c r="M53" s="30">
        <f t="shared" si="1"/>
        <v>1538700</v>
      </c>
      <c r="N53" s="30">
        <f t="shared" si="2"/>
        <v>0</v>
      </c>
    </row>
    <row r="54" spans="1:14">
      <c r="A54" t="s">
        <v>100</v>
      </c>
      <c r="C54" s="77">
        <f>C52-C53</f>
        <v>5128467.5</v>
      </c>
      <c r="D54" s="77">
        <f t="shared" ref="D54:G54" si="6">D52-D53</f>
        <v>10485117.5</v>
      </c>
      <c r="E54" s="77">
        <f t="shared" si="6"/>
        <v>8596867.5</v>
      </c>
      <c r="F54" s="77">
        <f t="shared" si="6"/>
        <v>8080117.5</v>
      </c>
      <c r="G54" s="77">
        <f t="shared" si="6"/>
        <v>4510447.5</v>
      </c>
    </row>
    <row r="55" spans="1:14">
      <c r="A55" t="s">
        <v>101</v>
      </c>
      <c r="C55" s="76">
        <f>C51</f>
        <v>4930050</v>
      </c>
      <c r="D55" s="76">
        <f t="shared" ref="D55:G55" si="7">D51</f>
        <v>8449050</v>
      </c>
      <c r="E55" s="76">
        <f t="shared" si="7"/>
        <v>6034050</v>
      </c>
      <c r="F55" s="76">
        <f t="shared" si="7"/>
        <v>4309050</v>
      </c>
      <c r="G55" s="76">
        <f t="shared" si="7"/>
        <v>3080850</v>
      </c>
    </row>
    <row r="56" spans="1:14" ht="16" thickBot="1">
      <c r="A56" s="35" t="s">
        <v>102</v>
      </c>
      <c r="C56" s="78">
        <f>C54+C55</f>
        <v>10058517.5</v>
      </c>
      <c r="D56" s="78">
        <f t="shared" ref="D56:G56" si="8">D54+D55</f>
        <v>18934167.5</v>
      </c>
      <c r="E56" s="78">
        <f t="shared" si="8"/>
        <v>14630917.5</v>
      </c>
      <c r="F56" s="78">
        <f t="shared" si="8"/>
        <v>12389167.5</v>
      </c>
      <c r="G56" s="78">
        <f t="shared" si="8"/>
        <v>7591297.5</v>
      </c>
    </row>
    <row r="57" spans="1:14" ht="15" thickTop="1"/>
    <row r="58" spans="1:14">
      <c r="A58" t="s">
        <v>103</v>
      </c>
    </row>
    <row r="59" spans="1:14">
      <c r="A59" t="s">
        <v>104</v>
      </c>
      <c r="C59">
        <v>0</v>
      </c>
      <c r="D59" s="33">
        <f>C60</f>
        <v>6208000</v>
      </c>
      <c r="E59" s="80">
        <f t="shared" ref="E59:G59" si="9">D60</f>
        <v>10282000</v>
      </c>
      <c r="F59" s="80">
        <f t="shared" si="9"/>
        <v>8439000</v>
      </c>
      <c r="G59" s="80">
        <f t="shared" si="9"/>
        <v>7566000</v>
      </c>
    </row>
    <row r="60" spans="1:14">
      <c r="A60" t="s">
        <v>105</v>
      </c>
      <c r="C60" s="33">
        <f>0.2*C48</f>
        <v>6208000</v>
      </c>
      <c r="D60" s="33">
        <f t="shared" ref="D60:F60" si="10">0.2*D48</f>
        <v>10282000</v>
      </c>
      <c r="E60" s="33">
        <f t="shared" si="10"/>
        <v>8439000</v>
      </c>
      <c r="F60" s="33">
        <f t="shared" si="10"/>
        <v>7566000</v>
      </c>
      <c r="G60">
        <v>0</v>
      </c>
    </row>
    <row r="61" spans="1:14" ht="15" thickBot="1">
      <c r="A61" s="3" t="s">
        <v>106</v>
      </c>
      <c r="C61" s="34">
        <f>C59-C60</f>
        <v>-6208000</v>
      </c>
      <c r="D61" s="79">
        <f>D59-D60</f>
        <v>-4074000</v>
      </c>
      <c r="E61" s="79">
        <f t="shared" ref="E61:F61" si="11">E59-E60</f>
        <v>1843000</v>
      </c>
      <c r="F61" s="79">
        <f t="shared" si="11"/>
        <v>873000</v>
      </c>
      <c r="G61" s="79">
        <f>G59-G60</f>
        <v>7566000</v>
      </c>
    </row>
    <row r="62" spans="1:14" ht="15" thickTop="1"/>
    <row r="63" spans="1:14">
      <c r="A63" t="s">
        <v>107</v>
      </c>
    </row>
    <row r="64" spans="1:14">
      <c r="A64" t="s">
        <v>108</v>
      </c>
      <c r="G64" s="14">
        <v>5500000</v>
      </c>
    </row>
    <row r="65" spans="1:8">
      <c r="A65" t="s">
        <v>96</v>
      </c>
      <c r="G65" s="76">
        <f>N50</f>
        <v>7696950</v>
      </c>
      <c r="H65" t="s">
        <v>109</v>
      </c>
    </row>
    <row r="66" spans="1:8">
      <c r="A66" t="s">
        <v>110</v>
      </c>
      <c r="G66" s="77">
        <f>G64-G65</f>
        <v>-2196950</v>
      </c>
    </row>
    <row r="67" spans="1:8">
      <c r="A67" t="s">
        <v>111</v>
      </c>
      <c r="G67" s="81">
        <f>0.35*G66</f>
        <v>-768932.5</v>
      </c>
    </row>
    <row r="68" spans="1:8">
      <c r="A68" t="s">
        <v>112</v>
      </c>
      <c r="G68" s="31">
        <f>G64</f>
        <v>5500000</v>
      </c>
    </row>
    <row r="69" spans="1:8">
      <c r="A69" t="s">
        <v>113</v>
      </c>
      <c r="G69" s="76">
        <f>G67</f>
        <v>-768932.5</v>
      </c>
    </row>
    <row r="70" spans="1:8" ht="15" thickBot="1">
      <c r="A70" s="3" t="s">
        <v>107</v>
      </c>
      <c r="G70" s="78">
        <f>G68-G69</f>
        <v>6268932.5</v>
      </c>
    </row>
    <row r="71" spans="1:8" ht="16" thickTop="1" thickBot="1"/>
    <row r="72" spans="1:8" ht="15" thickBot="1">
      <c r="A72" s="36" t="s">
        <v>114</v>
      </c>
    </row>
    <row r="73" spans="1:8">
      <c r="A73" t="s">
        <v>115</v>
      </c>
      <c r="B73" s="31">
        <f>B45</f>
        <v>-34500000</v>
      </c>
    </row>
    <row r="74" spans="1:8">
      <c r="A74" s="37" t="s">
        <v>102</v>
      </c>
      <c r="C74" s="82">
        <f>C56</f>
        <v>10058517.5</v>
      </c>
      <c r="D74" s="82">
        <f t="shared" ref="D74:G74" si="12">D56</f>
        <v>18934167.5</v>
      </c>
      <c r="E74" s="82">
        <f t="shared" si="12"/>
        <v>14630917.5</v>
      </c>
      <c r="F74" s="82">
        <f t="shared" si="12"/>
        <v>12389167.5</v>
      </c>
      <c r="G74" s="82">
        <f t="shared" si="12"/>
        <v>7591297.5</v>
      </c>
    </row>
    <row r="75" spans="1:8">
      <c r="A75" s="37" t="s">
        <v>106</v>
      </c>
      <c r="C75" s="75">
        <f>C61</f>
        <v>-6208000</v>
      </c>
      <c r="D75" s="75">
        <f t="shared" ref="D75:G75" si="13">D61</f>
        <v>-4074000</v>
      </c>
      <c r="E75" s="75">
        <f t="shared" si="13"/>
        <v>1843000</v>
      </c>
      <c r="F75" s="75">
        <f t="shared" si="13"/>
        <v>873000</v>
      </c>
      <c r="G75" s="75">
        <f t="shared" si="13"/>
        <v>7566000</v>
      </c>
    </row>
    <row r="76" spans="1:8">
      <c r="A76" s="37" t="s">
        <v>116</v>
      </c>
      <c r="C76" s="83"/>
      <c r="D76" s="83"/>
      <c r="E76" s="83"/>
      <c r="F76" s="83"/>
      <c r="G76" s="83">
        <f>G70</f>
        <v>6268932.5</v>
      </c>
    </row>
    <row r="77" spans="1:8" ht="15" thickBot="1">
      <c r="A77" s="37" t="s">
        <v>117</v>
      </c>
      <c r="B77" s="38">
        <f>SUM(B73:B76)</f>
        <v>-34500000</v>
      </c>
      <c r="C77" s="78">
        <f t="shared" ref="C77:G77" si="14">SUM(C73:C76)</f>
        <v>3850517.5</v>
      </c>
      <c r="D77" s="78">
        <f t="shared" si="14"/>
        <v>14860167.5</v>
      </c>
      <c r="E77" s="78">
        <f t="shared" si="14"/>
        <v>16473917.5</v>
      </c>
      <c r="F77" s="78">
        <f t="shared" si="14"/>
        <v>13262167.5</v>
      </c>
      <c r="G77" s="78">
        <f t="shared" si="14"/>
        <v>21426230</v>
      </c>
    </row>
    <row r="78" spans="1:8" ht="15" thickTop="1"/>
    <row r="79" spans="1:8">
      <c r="A79" t="s">
        <v>118</v>
      </c>
      <c r="B79" s="83"/>
    </row>
    <row r="80" spans="1:8">
      <c r="B80" s="26" t="s">
        <v>17</v>
      </c>
      <c r="C80" s="26" t="s">
        <v>174</v>
      </c>
      <c r="D80" s="26" t="s">
        <v>175</v>
      </c>
    </row>
    <row r="81" spans="1:5">
      <c r="B81" s="84">
        <v>0</v>
      </c>
      <c r="C81" s="31">
        <f>B77</f>
        <v>-34500000</v>
      </c>
      <c r="D81" s="31">
        <f>C81</f>
        <v>-34500000</v>
      </c>
    </row>
    <row r="82" spans="1:5">
      <c r="B82" s="84">
        <v>1</v>
      </c>
      <c r="C82" s="31">
        <f>C77</f>
        <v>3850517.5</v>
      </c>
      <c r="D82" s="31">
        <f>D81+C82</f>
        <v>-30649482.5</v>
      </c>
    </row>
    <row r="83" spans="1:5" ht="15" thickBot="1">
      <c r="B83" s="84">
        <v>2</v>
      </c>
      <c r="C83" s="31">
        <f>D77</f>
        <v>14860167.5</v>
      </c>
      <c r="D83" s="31">
        <f t="shared" ref="D83:D86" si="15">D82+C83</f>
        <v>-15789315</v>
      </c>
    </row>
    <row r="84" spans="1:5" ht="16" thickBot="1">
      <c r="B84" s="84">
        <v>3</v>
      </c>
      <c r="C84" s="31">
        <f>E77</f>
        <v>16473917.5</v>
      </c>
      <c r="D84" s="31">
        <f t="shared" si="15"/>
        <v>684602.5</v>
      </c>
      <c r="E84" s="89"/>
    </row>
    <row r="85" spans="1:5">
      <c r="B85" s="84">
        <v>4</v>
      </c>
      <c r="C85" s="31">
        <f>F77</f>
        <v>13262167.5</v>
      </c>
      <c r="D85" s="31">
        <f t="shared" si="15"/>
        <v>13946770</v>
      </c>
    </row>
    <row r="86" spans="1:5">
      <c r="B86" s="84">
        <v>5</v>
      </c>
      <c r="C86" s="31">
        <f>G77</f>
        <v>21426230</v>
      </c>
      <c r="D86" s="31">
        <f t="shared" si="15"/>
        <v>35373000</v>
      </c>
    </row>
    <row r="87" spans="1:5">
      <c r="B87" s="83"/>
    </row>
    <row r="88" spans="1:5" ht="15" thickBot="1">
      <c r="B88" s="83"/>
    </row>
    <row r="89" spans="1:5" ht="16" thickBot="1">
      <c r="A89" t="s">
        <v>119</v>
      </c>
      <c r="B89" s="89"/>
    </row>
    <row r="90" spans="1:5" ht="15" thickBot="1">
      <c r="A90" t="s">
        <v>120</v>
      </c>
      <c r="B90" s="90"/>
    </row>
    <row r="91" spans="1:5" ht="15" thickBot="1">
      <c r="A91" t="s">
        <v>121</v>
      </c>
      <c r="B91" s="91"/>
    </row>
    <row r="92" spans="1:5">
      <c r="B92" s="83"/>
    </row>
    <row r="93" spans="1:5">
      <c r="A93" t="s">
        <v>122</v>
      </c>
      <c r="B93" s="83"/>
    </row>
    <row r="94" spans="1:5">
      <c r="A94" t="s">
        <v>123</v>
      </c>
      <c r="B94" s="92"/>
      <c r="C94" s="93"/>
      <c r="D94" s="93"/>
      <c r="E94" s="94"/>
    </row>
    <row r="95" spans="1:5">
      <c r="B95" s="95"/>
      <c r="C95" s="96"/>
      <c r="D95" s="96"/>
      <c r="E95" s="97"/>
    </row>
    <row r="96" spans="1:5">
      <c r="B96" s="95"/>
      <c r="C96" s="96"/>
      <c r="D96" s="96"/>
      <c r="E96" s="97"/>
    </row>
    <row r="97" spans="2:5">
      <c r="B97" s="98"/>
      <c r="C97" s="99"/>
      <c r="D97" s="99"/>
      <c r="E97" s="100"/>
    </row>
  </sheetData>
  <mergeCells count="5">
    <mergeCell ref="A39:K41"/>
    <mergeCell ref="A8:K10"/>
    <mergeCell ref="A36:K37"/>
    <mergeCell ref="A12:K13"/>
    <mergeCell ref="A22:K24"/>
  </mergeCells>
  <pageMargins left="0.7" right="0.7" top="0.75" bottom="0.75" header="0.3" footer="0.3"/>
  <pageSetup scale="45"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A48" workbookViewId="0">
      <selection activeCell="D84" sqref="D84"/>
    </sheetView>
  </sheetViews>
  <sheetFormatPr baseColWidth="10" defaultColWidth="8.83203125" defaultRowHeight="14" x14ac:dyDescent="0"/>
  <cols>
    <col min="1" max="1" width="23.6640625" customWidth="1"/>
    <col min="4" max="4" width="11.6640625" customWidth="1"/>
    <col min="5" max="5" width="12" customWidth="1"/>
    <col min="6" max="6" width="12.1640625" customWidth="1"/>
    <col min="7" max="7" width="13.1640625" customWidth="1"/>
    <col min="8" max="8" width="12.1640625" customWidth="1"/>
    <col min="9" max="9" width="11.6640625" customWidth="1"/>
  </cols>
  <sheetData>
    <row r="1" spans="1:11" ht="18">
      <c r="A1" s="1"/>
    </row>
    <row r="2" spans="1:11" ht="18">
      <c r="A2" s="1"/>
    </row>
    <row r="3" spans="1:11" ht="18">
      <c r="A3" s="1"/>
    </row>
    <row r="4" spans="1:11" ht="18">
      <c r="A4" s="1"/>
    </row>
    <row r="6" spans="1:11" ht="18">
      <c r="A6" s="1" t="s">
        <v>126</v>
      </c>
      <c r="B6" s="1"/>
      <c r="C6" s="1"/>
    </row>
    <row r="8" spans="1:11">
      <c r="A8" s="104" t="s">
        <v>127</v>
      </c>
      <c r="B8" s="104"/>
      <c r="C8" s="104"/>
      <c r="D8" s="104"/>
      <c r="E8" s="104"/>
      <c r="F8" s="104"/>
      <c r="G8" s="104"/>
      <c r="H8" s="104"/>
      <c r="I8" s="104"/>
      <c r="J8" s="104"/>
      <c r="K8" s="104"/>
    </row>
    <row r="9" spans="1:11">
      <c r="A9" s="104"/>
      <c r="B9" s="104"/>
      <c r="C9" s="104"/>
      <c r="D9" s="104"/>
      <c r="E9" s="104"/>
      <c r="F9" s="104"/>
      <c r="G9" s="104"/>
      <c r="H9" s="104"/>
      <c r="I9" s="104"/>
      <c r="J9" s="104"/>
      <c r="K9" s="104"/>
    </row>
    <row r="11" spans="1:11" ht="15" thickBot="1"/>
    <row r="12" spans="1:11">
      <c r="A12" s="65"/>
      <c r="B12" s="66" t="s">
        <v>128</v>
      </c>
      <c r="C12" s="67" t="s">
        <v>129</v>
      </c>
    </row>
    <row r="13" spans="1:11">
      <c r="A13" s="40" t="s">
        <v>130</v>
      </c>
      <c r="B13" s="22">
        <v>320000</v>
      </c>
      <c r="C13" s="41">
        <v>130000</v>
      </c>
    </row>
    <row r="14" spans="1:11">
      <c r="A14" s="40" t="s">
        <v>131</v>
      </c>
      <c r="B14" s="22">
        <v>300000</v>
      </c>
      <c r="C14" s="41">
        <v>120000</v>
      </c>
    </row>
    <row r="15" spans="1:11">
      <c r="A15" s="40" t="s">
        <v>132</v>
      </c>
      <c r="B15" s="22">
        <v>275000</v>
      </c>
      <c r="C15" s="41">
        <v>120000</v>
      </c>
    </row>
    <row r="16" spans="1:11">
      <c r="A16" s="40" t="s">
        <v>133</v>
      </c>
      <c r="B16" s="22">
        <v>275000</v>
      </c>
      <c r="C16" s="41">
        <v>180000</v>
      </c>
    </row>
    <row r="17" spans="1:3">
      <c r="A17" s="40" t="s">
        <v>134</v>
      </c>
      <c r="B17" s="22">
        <v>290000</v>
      </c>
      <c r="C17" s="41">
        <v>200000</v>
      </c>
    </row>
    <row r="18" spans="1:3" ht="15" thickBot="1">
      <c r="A18" s="42" t="s">
        <v>135</v>
      </c>
      <c r="B18" s="43">
        <v>330000</v>
      </c>
      <c r="C18" s="44">
        <v>170000</v>
      </c>
    </row>
    <row r="20" spans="1:3">
      <c r="A20" t="s">
        <v>136</v>
      </c>
    </row>
    <row r="21" spans="1:3">
      <c r="A21" s="45" t="s">
        <v>137</v>
      </c>
    </row>
    <row r="22" spans="1:3">
      <c r="A22" s="45" t="s">
        <v>138</v>
      </c>
    </row>
    <row r="23" spans="1:3">
      <c r="A23" s="45" t="s">
        <v>139</v>
      </c>
    </row>
    <row r="24" spans="1:3">
      <c r="A24" s="45" t="s">
        <v>140</v>
      </c>
    </row>
    <row r="25" spans="1:3">
      <c r="A25" s="45" t="s">
        <v>141</v>
      </c>
    </row>
    <row r="26" spans="1:3">
      <c r="A26" s="45" t="s">
        <v>142</v>
      </c>
    </row>
    <row r="27" spans="1:3">
      <c r="A27" s="45" t="s">
        <v>143</v>
      </c>
    </row>
    <row r="28" spans="1:3">
      <c r="A28" s="45" t="s">
        <v>144</v>
      </c>
    </row>
    <row r="29" spans="1:3">
      <c r="A29" s="45" t="s">
        <v>145</v>
      </c>
    </row>
    <row r="30" spans="1:3">
      <c r="A30" s="45" t="s">
        <v>146</v>
      </c>
    </row>
    <row r="32" spans="1:3">
      <c r="A32" s="3" t="s">
        <v>147</v>
      </c>
    </row>
    <row r="33" spans="1:11">
      <c r="A33" s="108" t="s">
        <v>171</v>
      </c>
      <c r="B33" s="108"/>
      <c r="C33" s="108"/>
      <c r="D33" s="108"/>
      <c r="E33" s="108"/>
      <c r="F33" s="108"/>
      <c r="G33" s="108"/>
      <c r="H33" s="108"/>
      <c r="I33" s="108"/>
      <c r="J33" s="108"/>
      <c r="K33" s="108"/>
    </row>
    <row r="34" spans="1:11">
      <c r="A34" s="108"/>
      <c r="B34" s="108"/>
      <c r="C34" s="108"/>
      <c r="D34" s="108"/>
      <c r="E34" s="108"/>
      <c r="F34" s="108"/>
      <c r="G34" s="108"/>
      <c r="H34" s="108"/>
      <c r="I34" s="108"/>
      <c r="J34" s="108"/>
      <c r="K34" s="108"/>
    </row>
    <row r="35" spans="1:11" ht="15" thickBot="1"/>
    <row r="36" spans="1:11" ht="15">
      <c r="A36" s="46" t="s">
        <v>148</v>
      </c>
      <c r="B36" s="47"/>
      <c r="C36" s="47"/>
      <c r="D36" s="47"/>
      <c r="E36" s="47"/>
      <c r="F36" s="47"/>
      <c r="G36" s="47"/>
      <c r="H36" s="47"/>
      <c r="I36" s="48"/>
    </row>
    <row r="37" spans="1:11">
      <c r="A37" s="40"/>
      <c r="B37" s="22"/>
      <c r="C37" s="22"/>
      <c r="D37" s="21" t="s">
        <v>130</v>
      </c>
      <c r="E37" s="21" t="s">
        <v>131</v>
      </c>
      <c r="F37" s="21" t="s">
        <v>132</v>
      </c>
      <c r="G37" s="21" t="s">
        <v>133</v>
      </c>
      <c r="H37" s="21" t="s">
        <v>134</v>
      </c>
      <c r="I37" s="49" t="s">
        <v>135</v>
      </c>
    </row>
    <row r="38" spans="1:11">
      <c r="A38" s="40" t="s">
        <v>128</v>
      </c>
      <c r="B38" s="22"/>
      <c r="C38" s="22"/>
      <c r="D38" s="50">
        <v>320000</v>
      </c>
      <c r="E38" s="50">
        <v>300000</v>
      </c>
      <c r="F38" s="50">
        <v>275000</v>
      </c>
      <c r="G38" s="50">
        <v>275000</v>
      </c>
      <c r="H38" s="50">
        <v>290000</v>
      </c>
      <c r="I38" s="51">
        <v>330000</v>
      </c>
    </row>
    <row r="39" spans="1:11">
      <c r="A39" s="40"/>
      <c r="B39" s="22"/>
      <c r="C39" s="22"/>
      <c r="D39" s="52"/>
      <c r="E39" s="52"/>
      <c r="F39" s="52"/>
      <c r="G39" s="52"/>
      <c r="H39" s="52"/>
      <c r="I39" s="53"/>
    </row>
    <row r="40" spans="1:11">
      <c r="A40" s="40" t="s">
        <v>149</v>
      </c>
      <c r="B40" s="22"/>
      <c r="C40" s="22"/>
      <c r="D40" s="50">
        <v>32000</v>
      </c>
      <c r="E40" s="50">
        <v>30000</v>
      </c>
      <c r="F40" s="50">
        <v>27500</v>
      </c>
      <c r="G40" s="54"/>
      <c r="H40" s="54"/>
      <c r="I40" s="51">
        <v>33000</v>
      </c>
    </row>
    <row r="41" spans="1:11">
      <c r="A41" s="40" t="s">
        <v>150</v>
      </c>
      <c r="B41" s="22"/>
      <c r="C41" s="22"/>
      <c r="D41" s="24">
        <v>288000</v>
      </c>
      <c r="E41" s="24">
        <v>270000</v>
      </c>
      <c r="F41" s="55"/>
      <c r="G41" s="55"/>
      <c r="H41" s="24">
        <v>261000</v>
      </c>
      <c r="I41" s="56">
        <v>297000</v>
      </c>
    </row>
    <row r="42" spans="1:11">
      <c r="A42" s="72" t="s">
        <v>151</v>
      </c>
      <c r="B42" s="22"/>
      <c r="C42" s="22"/>
      <c r="D42" s="24"/>
      <c r="E42" s="24">
        <f>0.2*D41</f>
        <v>57600</v>
      </c>
      <c r="F42" s="24">
        <f t="shared" ref="F42:I42" si="0">0.2*E41</f>
        <v>54000</v>
      </c>
      <c r="G42" s="55">
        <f t="shared" si="0"/>
        <v>0</v>
      </c>
      <c r="H42" s="55"/>
      <c r="I42" s="24">
        <f t="shared" si="0"/>
        <v>52200</v>
      </c>
    </row>
    <row r="43" spans="1:11">
      <c r="A43" s="72" t="s">
        <v>152</v>
      </c>
      <c r="B43" s="22"/>
      <c r="C43" s="22"/>
      <c r="D43" s="24"/>
      <c r="E43" s="24"/>
      <c r="F43" s="24">
        <f>0.8*D41</f>
        <v>230400</v>
      </c>
      <c r="G43" s="24">
        <f>0.8*E41</f>
        <v>216000</v>
      </c>
      <c r="H43" s="55"/>
      <c r="I43" s="55">
        <f t="shared" ref="I43" si="1">0.8*G41</f>
        <v>0</v>
      </c>
    </row>
    <row r="44" spans="1:11">
      <c r="A44" s="72" t="s">
        <v>153</v>
      </c>
      <c r="B44" s="22"/>
      <c r="C44" s="22"/>
      <c r="D44" s="32"/>
      <c r="E44" s="32"/>
      <c r="F44" s="85"/>
      <c r="G44" s="85"/>
      <c r="H44" s="85"/>
      <c r="I44" s="85"/>
    </row>
    <row r="45" spans="1:11" ht="15" thickBot="1">
      <c r="A45" s="42"/>
      <c r="B45" s="43"/>
      <c r="C45" s="43"/>
      <c r="D45" s="43"/>
      <c r="E45" s="43"/>
      <c r="F45" s="43"/>
      <c r="G45" s="43"/>
      <c r="H45" s="43"/>
      <c r="I45" s="44"/>
    </row>
    <row r="46" spans="1:11">
      <c r="A46" s="29"/>
      <c r="B46" s="29"/>
      <c r="C46" s="29"/>
      <c r="D46" s="29"/>
      <c r="E46" s="29"/>
      <c r="F46" s="29"/>
      <c r="G46" s="29"/>
      <c r="H46" s="29"/>
      <c r="I46" s="29"/>
    </row>
    <row r="48" spans="1:11" ht="15" thickBot="1"/>
    <row r="49" spans="1:9" ht="15">
      <c r="A49" s="57" t="s">
        <v>154</v>
      </c>
      <c r="B49" s="58"/>
      <c r="C49" s="58"/>
      <c r="D49" s="58"/>
      <c r="E49" s="58"/>
      <c r="F49" s="58"/>
      <c r="G49" s="58"/>
      <c r="H49" s="58"/>
      <c r="I49" s="59"/>
    </row>
    <row r="50" spans="1:9">
      <c r="A50" s="109"/>
      <c r="B50" s="110"/>
      <c r="C50" s="111"/>
      <c r="D50" s="21" t="s">
        <v>130</v>
      </c>
      <c r="E50" s="21" t="s">
        <v>131</v>
      </c>
      <c r="F50" s="21" t="s">
        <v>132</v>
      </c>
      <c r="G50" s="21" t="s">
        <v>133</v>
      </c>
      <c r="H50" s="21" t="s">
        <v>134</v>
      </c>
      <c r="I50" s="49" t="s">
        <v>135</v>
      </c>
    </row>
    <row r="51" spans="1:9">
      <c r="A51" s="112" t="s">
        <v>129</v>
      </c>
      <c r="B51" s="113"/>
      <c r="C51" s="114"/>
      <c r="D51" s="50">
        <v>130000</v>
      </c>
      <c r="E51" s="50">
        <v>120000</v>
      </c>
      <c r="F51" s="50">
        <v>120000</v>
      </c>
      <c r="G51" s="50">
        <v>180000</v>
      </c>
      <c r="H51" s="50">
        <v>200000</v>
      </c>
      <c r="I51" s="51">
        <v>170000</v>
      </c>
    </row>
    <row r="52" spans="1:9">
      <c r="A52" s="60"/>
      <c r="B52" s="61"/>
      <c r="C52" s="62"/>
      <c r="D52" s="52"/>
      <c r="E52" s="52"/>
      <c r="F52" s="52"/>
      <c r="G52" s="52"/>
      <c r="H52" s="52"/>
      <c r="I52" s="63"/>
    </row>
    <row r="53" spans="1:9">
      <c r="A53" s="72" t="s">
        <v>155</v>
      </c>
      <c r="B53" s="22"/>
      <c r="C53" s="22"/>
      <c r="D53" s="22"/>
      <c r="E53" s="50">
        <f>0.4*D51</f>
        <v>52000</v>
      </c>
      <c r="F53" s="50">
        <f>0.4*E51</f>
        <v>48000</v>
      </c>
      <c r="G53" s="50">
        <f>0.4*F51</f>
        <v>48000</v>
      </c>
      <c r="H53" s="50">
        <f>0.4*G51</f>
        <v>72000</v>
      </c>
      <c r="I53" s="50">
        <f>0.4*H51</f>
        <v>80000</v>
      </c>
    </row>
    <row r="54" spans="1:9">
      <c r="A54" s="72" t="s">
        <v>156</v>
      </c>
      <c r="B54" s="22"/>
      <c r="C54" s="22"/>
      <c r="D54" s="22"/>
      <c r="E54" s="22"/>
      <c r="F54" s="24">
        <f t="shared" ref="F54:G54" si="2">0.6*D51</f>
        <v>78000</v>
      </c>
      <c r="G54" s="24">
        <f t="shared" si="2"/>
        <v>72000</v>
      </c>
      <c r="H54" s="24">
        <f>0.6*F51</f>
        <v>72000</v>
      </c>
      <c r="I54" s="24">
        <f>0.6*G51</f>
        <v>108000</v>
      </c>
    </row>
    <row r="55" spans="1:9">
      <c r="A55" s="40" t="s">
        <v>157</v>
      </c>
      <c r="B55" s="22"/>
      <c r="C55" s="22"/>
      <c r="D55" s="22"/>
      <c r="E55" s="22"/>
      <c r="F55" s="55"/>
      <c r="G55" s="55"/>
      <c r="H55" s="55"/>
      <c r="I55" s="56">
        <f>0.1*I38</f>
        <v>33000</v>
      </c>
    </row>
    <row r="56" spans="1:9">
      <c r="A56" s="109" t="s">
        <v>158</v>
      </c>
      <c r="B56" s="110"/>
      <c r="C56" s="111"/>
      <c r="D56" s="22"/>
      <c r="E56" s="22"/>
      <c r="F56" s="24">
        <v>12000</v>
      </c>
      <c r="G56" s="24">
        <v>12000</v>
      </c>
      <c r="H56" s="24">
        <v>12000</v>
      </c>
      <c r="I56" s="24">
        <v>12000</v>
      </c>
    </row>
    <row r="57" spans="1:9">
      <c r="A57" s="109" t="s">
        <v>159</v>
      </c>
      <c r="B57" s="110"/>
      <c r="C57" s="111"/>
      <c r="D57" s="22"/>
      <c r="E57" s="22"/>
      <c r="F57" s="55"/>
      <c r="G57" s="55"/>
      <c r="H57" s="55"/>
      <c r="I57" s="64"/>
    </row>
    <row r="58" spans="1:9">
      <c r="A58" s="109" t="s">
        <v>160</v>
      </c>
      <c r="B58" s="110"/>
      <c r="C58" s="111"/>
      <c r="D58" s="22"/>
      <c r="E58" s="22"/>
      <c r="F58" s="55"/>
      <c r="G58" s="55"/>
      <c r="H58" s="55"/>
      <c r="I58" s="64"/>
    </row>
    <row r="59" spans="1:9">
      <c r="A59" s="109" t="s">
        <v>161</v>
      </c>
      <c r="B59" s="110"/>
      <c r="C59" s="111"/>
      <c r="D59" s="22"/>
      <c r="E59" s="22"/>
      <c r="F59" s="24">
        <v>25000</v>
      </c>
      <c r="G59" s="55"/>
      <c r="H59" s="55"/>
      <c r="I59" s="64"/>
    </row>
    <row r="60" spans="1:9">
      <c r="A60" s="109" t="s">
        <v>162</v>
      </c>
      <c r="B60" s="110"/>
      <c r="C60" s="111"/>
      <c r="D60" s="22"/>
      <c r="E60" s="22"/>
      <c r="F60" s="55"/>
      <c r="G60" s="55"/>
      <c r="H60" s="55"/>
      <c r="I60" s="64"/>
    </row>
    <row r="61" spans="1:9" ht="15" thickBot="1">
      <c r="A61" s="115" t="s">
        <v>163</v>
      </c>
      <c r="B61" s="116"/>
      <c r="C61" s="117"/>
      <c r="D61" s="43"/>
      <c r="E61" s="43"/>
      <c r="F61" s="86"/>
      <c r="G61" s="86"/>
      <c r="H61" s="86"/>
      <c r="I61" s="86"/>
    </row>
    <row r="63" spans="1:9" ht="15" thickBot="1"/>
    <row r="64" spans="1:9" ht="15">
      <c r="A64" s="118" t="s">
        <v>164</v>
      </c>
      <c r="B64" s="119"/>
      <c r="C64" s="119"/>
      <c r="D64" s="58"/>
      <c r="E64" s="58"/>
      <c r="F64" s="58"/>
      <c r="G64" s="59"/>
    </row>
    <row r="65" spans="1:7">
      <c r="A65" s="106"/>
      <c r="B65" s="107"/>
      <c r="C65" s="107"/>
      <c r="D65" s="21" t="s">
        <v>132</v>
      </c>
      <c r="E65" s="21" t="s">
        <v>133</v>
      </c>
      <c r="F65" s="21" t="s">
        <v>134</v>
      </c>
      <c r="G65" s="49" t="s">
        <v>135</v>
      </c>
    </row>
    <row r="66" spans="1:7">
      <c r="A66" s="106" t="s">
        <v>165</v>
      </c>
      <c r="B66" s="107"/>
      <c r="C66" s="107"/>
      <c r="D66" s="87"/>
      <c r="E66" s="87"/>
      <c r="F66" s="87"/>
      <c r="G66" s="87"/>
    </row>
    <row r="67" spans="1:7">
      <c r="A67" s="106" t="s">
        <v>166</v>
      </c>
      <c r="B67" s="107"/>
      <c r="C67" s="107"/>
      <c r="D67" s="87"/>
      <c r="E67" s="87"/>
      <c r="F67" s="87"/>
      <c r="G67" s="87"/>
    </row>
    <row r="68" spans="1:7">
      <c r="A68" s="106" t="s">
        <v>167</v>
      </c>
      <c r="B68" s="107"/>
      <c r="C68" s="107"/>
      <c r="D68" s="87"/>
      <c r="E68" s="87"/>
      <c r="F68" s="87"/>
      <c r="G68" s="87"/>
    </row>
    <row r="69" spans="1:7" ht="15" thickBot="1">
      <c r="A69" s="120" t="s">
        <v>168</v>
      </c>
      <c r="B69" s="121"/>
      <c r="C69" s="122"/>
      <c r="D69" s="86"/>
      <c r="E69" s="86"/>
      <c r="F69" s="86"/>
      <c r="G69" s="88"/>
    </row>
    <row r="70" spans="1:7">
      <c r="A70" s="29"/>
      <c r="B70" s="29"/>
      <c r="C70" s="29"/>
      <c r="D70" s="45"/>
      <c r="E70" s="45"/>
      <c r="F70" s="45"/>
      <c r="G70" s="45"/>
    </row>
    <row r="71" spans="1:7">
      <c r="A71" s="68"/>
      <c r="B71" s="68"/>
      <c r="C71" s="68"/>
      <c r="D71" s="68"/>
    </row>
    <row r="72" spans="1:7">
      <c r="A72" t="s">
        <v>169</v>
      </c>
    </row>
    <row r="73" spans="1:7">
      <c r="A73" t="s">
        <v>170</v>
      </c>
    </row>
    <row r="74" spans="1:7" ht="14" customHeight="1">
      <c r="A74" s="123" t="s">
        <v>178</v>
      </c>
      <c r="B74" s="123"/>
      <c r="C74" s="123"/>
      <c r="D74" s="123"/>
      <c r="E74" s="123"/>
      <c r="F74" s="123"/>
      <c r="G74" s="123"/>
    </row>
    <row r="75" spans="1:7">
      <c r="A75" s="123"/>
      <c r="B75" s="123"/>
      <c r="C75" s="123"/>
      <c r="D75" s="123"/>
      <c r="E75" s="123"/>
      <c r="F75" s="123"/>
      <c r="G75" s="123"/>
    </row>
    <row r="76" spans="1:7">
      <c r="A76" s="123"/>
      <c r="B76" s="123"/>
      <c r="C76" s="123"/>
      <c r="D76" s="123"/>
      <c r="E76" s="123"/>
      <c r="F76" s="123"/>
      <c r="G76" s="123"/>
    </row>
    <row r="77" spans="1:7">
      <c r="A77" s="123"/>
      <c r="B77" s="123"/>
      <c r="C77" s="123"/>
      <c r="D77" s="123"/>
      <c r="E77" s="123"/>
      <c r="F77" s="123"/>
      <c r="G77" s="123"/>
    </row>
    <row r="78" spans="1:7">
      <c r="A78" s="123"/>
      <c r="B78" s="123"/>
      <c r="C78" s="123"/>
      <c r="D78" s="123"/>
      <c r="E78" s="123"/>
      <c r="F78" s="123"/>
      <c r="G78" s="123"/>
    </row>
    <row r="79" spans="1:7">
      <c r="A79" s="123"/>
      <c r="B79" s="123"/>
      <c r="C79" s="123"/>
      <c r="D79" s="123"/>
      <c r="E79" s="123"/>
      <c r="F79" s="123"/>
      <c r="G79" s="123"/>
    </row>
  </sheetData>
  <mergeCells count="17">
    <mergeCell ref="A66:C66"/>
    <mergeCell ref="A67:C67"/>
    <mergeCell ref="A68:C68"/>
    <mergeCell ref="A69:C69"/>
    <mergeCell ref="A74:G79"/>
    <mergeCell ref="A65:C65"/>
    <mergeCell ref="A8:K9"/>
    <mergeCell ref="A33:K34"/>
    <mergeCell ref="A50:C50"/>
    <mergeCell ref="A51:C51"/>
    <mergeCell ref="A56:C56"/>
    <mergeCell ref="A57:C57"/>
    <mergeCell ref="A58:C58"/>
    <mergeCell ref="A59:C59"/>
    <mergeCell ref="A60:C60"/>
    <mergeCell ref="A61:C61"/>
    <mergeCell ref="A64:C64"/>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Multiple Choice</vt:lpstr>
      <vt:lpstr>Case Problem 1</vt:lpstr>
      <vt:lpstr>Case Problem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Jody Roy</cp:lastModifiedBy>
  <cp:lastPrinted>2015-03-20T16:50:53Z</cp:lastPrinted>
  <dcterms:created xsi:type="dcterms:W3CDTF">2015-03-10T18:57:48Z</dcterms:created>
  <dcterms:modified xsi:type="dcterms:W3CDTF">2015-12-09T05:10:52Z</dcterms:modified>
</cp:coreProperties>
</file>