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fms16\Google Drive\Education\Penn State University\MIS_204_Intro_to_Bus_Info_Systems\Assignment Development\"/>
    </mc:Choice>
  </mc:AlternateContent>
  <bookViews>
    <workbookView xWindow="0" yWindow="0" windowWidth="20730" windowHeight="11760"/>
  </bookViews>
  <sheets>
    <sheet name="Instructions" sheetId="2" r:id="rId1"/>
    <sheet name="Product Analysis" sheetId="1" r:id="rId2"/>
  </sheets>
  <definedNames>
    <definedName name="CERTIFY">'Product Analysis'!$W$3</definedName>
    <definedName name="SCORECARD">'Product Analysis'!$W$4:$Y$9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B17" i="1" l="1"/>
  <c r="AB18" i="1"/>
  <c r="AB19" i="1"/>
  <c r="AB20" i="1"/>
  <c r="AB21" i="1"/>
  <c r="AB22" i="1"/>
  <c r="AC17" i="1"/>
  <c r="AC18" i="1"/>
  <c r="AC19" i="1"/>
  <c r="AC20" i="1"/>
  <c r="AC21" i="1"/>
  <c r="AC22" i="1"/>
  <c r="AD17" i="1"/>
  <c r="AD18" i="1"/>
  <c r="AD19" i="1"/>
  <c r="AD20" i="1"/>
  <c r="AD21" i="1"/>
  <c r="AD22" i="1"/>
  <c r="W3" i="1"/>
  <c r="W4" i="1"/>
  <c r="X4" i="1"/>
  <c r="Y4" i="1"/>
  <c r="W5" i="1"/>
  <c r="X5" i="1"/>
  <c r="Y5" i="1"/>
  <c r="W6" i="1"/>
  <c r="X6" i="1"/>
  <c r="Y6" i="1"/>
  <c r="W7" i="1"/>
  <c r="X7" i="1"/>
  <c r="Y7" i="1"/>
  <c r="W8" i="1"/>
  <c r="X8" i="1"/>
  <c r="Y8" i="1"/>
  <c r="W9" i="1"/>
  <c r="X9" i="1"/>
  <c r="Y9" i="1"/>
  <c r="J4" i="1"/>
  <c r="J5" i="1"/>
</calcChain>
</file>

<file path=xl/sharedStrings.xml><?xml version="1.0" encoding="utf-8"?>
<sst xmlns="http://schemas.openxmlformats.org/spreadsheetml/2006/main" count="110" uniqueCount="62">
  <si>
    <t>ENTER YOUR NAME</t>
  </si>
  <si>
    <t>ENTER YOUR PSU USER ID:</t>
  </si>
  <si>
    <t>ACADEMIC INTEGRITY</t>
  </si>
  <si>
    <t xml:space="preserve">I have neither received nor given any assistance on this quiz from anyone.  </t>
  </si>
  <si>
    <t>CERTIFY</t>
  </si>
  <si>
    <t>INPUTS</t>
  </si>
  <si>
    <t>CATEGORY</t>
  </si>
  <si>
    <t>N</t>
  </si>
  <si>
    <t>Y</t>
  </si>
  <si>
    <t>WEIGHTS</t>
  </si>
  <si>
    <t>ANALYSIS</t>
  </si>
  <si>
    <t>WEIGHT</t>
  </si>
  <si>
    <t>METRICS</t>
  </si>
  <si>
    <t>NEW PRODUCT LINE EVALUATION</t>
  </si>
  <si>
    <t>Startup cost</t>
  </si>
  <si>
    <t>Time to delivery in weeks</t>
  </si>
  <si>
    <t>Expected sales</t>
  </si>
  <si>
    <t>Expected profit margin</t>
  </si>
  <si>
    <t>Tie-in to other products</t>
  </si>
  <si>
    <t>A</t>
  </si>
  <si>
    <t>B</t>
  </si>
  <si>
    <t>C</t>
  </si>
  <si>
    <t>PROPOSED PRODUCTS</t>
  </si>
  <si>
    <t>Time to delivery</t>
  </si>
  <si>
    <t>Category</t>
  </si>
  <si>
    <t>PROPOSED PRODUCT</t>
  </si>
  <si>
    <t>Expected profit</t>
  </si>
  <si>
    <t>Product tie-in</t>
  </si>
  <si>
    <t>Average weighed score</t>
  </si>
  <si>
    <t>Yes = 100; No = 0</t>
  </si>
  <si>
    <r>
      <t xml:space="preserve">You must certify that this statement is correct by entering "Yes" in cell </t>
    </r>
    <r>
      <rPr>
        <b/>
        <sz val="11"/>
        <color rgb="FFFF0000"/>
        <rFont val="Calibri"/>
        <family val="2"/>
        <scheme val="minor"/>
      </rPr>
      <t>F3</t>
    </r>
    <r>
      <rPr>
        <sz val="11"/>
        <color rgb="FFFF0000"/>
        <rFont val="Calibri"/>
        <family val="2"/>
        <scheme val="minor"/>
      </rPr>
      <t xml:space="preserve"> to earn credit for this quiz.</t>
    </r>
  </si>
  <si>
    <t>YOUR SCORE</t>
  </si>
  <si>
    <t>Maximum points</t>
  </si>
  <si>
    <t>Your points</t>
  </si>
  <si>
    <t>Percent</t>
  </si>
  <si>
    <t>Less than 6 months (26 weeks) = 75; More than 6 months (26 weeks) = 25</t>
  </si>
  <si>
    <t>Lowest startup cost divided by startup cost; multiplied by 100</t>
  </si>
  <si>
    <t>Expected sales divided by highest expected sales; multiplied by 100</t>
  </si>
  <si>
    <t>Profit margin divided by highest expected profit margin; multiplied by 100</t>
  </si>
  <si>
    <t>Scorecard</t>
  </si>
  <si>
    <t>Yes</t>
  </si>
  <si>
    <t>No</t>
  </si>
  <si>
    <t>Introduction</t>
  </si>
  <si>
    <t>You are a senior marketing executive in a leading toy manufacturing firm.  Your product development team has presented you with three new products for consideration.  Your job is to evaluate the three projects and determine which product the company should make.  You will use EXCEL to evaluate each product on a number of criteria.</t>
  </si>
  <si>
    <t>Directions</t>
  </si>
  <si>
    <t>1) Save your file as lastname + first initial + EX1.xlsx (e.g., doejEX1.xlsx)</t>
  </si>
  <si>
    <t>Tips</t>
  </si>
  <si>
    <t>The ratio of lowest startup cost to startup cost multiplied by 100</t>
  </si>
  <si>
    <t>The ratio of expected sales to highest expected multiplied by 100</t>
  </si>
  <si>
    <t>The ratio of profit margin to highest profit margin multiplied by 100</t>
  </si>
  <si>
    <t>2) You can use the AVERAGE() function to help you calculate the average weighted score, but it is not required.</t>
  </si>
  <si>
    <t>1) A weighted score is a raw score that is multiplied by some multiplier (typically a percentage).  For this scenario, the weighted score = raw score * category weight.</t>
  </si>
  <si>
    <t>Refer to the Tips section on the Instructions worksheet for hints to aid you in correctly completing the assignment.</t>
  </si>
  <si>
    <r>
      <t xml:space="preserve">3) Use the MIN() and MAX() functions in your formulas to get the lowest and highest values in a range respectively.  The Startup Cost, Expected Sales, and Expected Profit cells </t>
    </r>
    <r>
      <rPr>
        <b/>
        <sz val="11"/>
        <color theme="1"/>
        <rFont val="Calibri"/>
        <family val="2"/>
        <scheme val="minor"/>
      </rPr>
      <t>must</t>
    </r>
    <r>
      <rPr>
        <sz val="11"/>
        <color theme="1"/>
        <rFont val="Calibri"/>
        <family val="2"/>
        <scheme val="minor"/>
      </rPr>
      <t xml:space="preserve"> use the Min or Max functions in their formula.</t>
    </r>
  </si>
  <si>
    <t>4) Ratios are generally derived via division.</t>
  </si>
  <si>
    <t>5) Time to Delivery and Product Tie In cells should use an IF statement in their formula.</t>
  </si>
  <si>
    <r>
      <t xml:space="preserve">6) The Startup Cost, Expected Sales, Expected Profit, and Average Weighted Score </t>
    </r>
    <r>
      <rPr>
        <b/>
        <sz val="11"/>
        <color theme="1"/>
        <rFont val="Calibri"/>
        <family val="2"/>
        <scheme val="minor"/>
      </rPr>
      <t>must</t>
    </r>
    <r>
      <rPr>
        <sz val="11"/>
        <color theme="1"/>
        <rFont val="Calibri"/>
        <family val="2"/>
        <scheme val="minor"/>
      </rPr>
      <t xml:space="preserve"> utilize static cell references in their formulas.</t>
    </r>
  </si>
  <si>
    <r>
      <t xml:space="preserve">7) Designated cells not </t>
    </r>
    <r>
      <rPr>
        <b/>
        <sz val="11"/>
        <color theme="1"/>
        <rFont val="Calibri"/>
        <family val="2"/>
        <scheme val="minor"/>
      </rPr>
      <t xml:space="preserve">using the correct formula will be marked incorrect </t>
    </r>
    <r>
      <rPr>
        <sz val="11"/>
        <color theme="1"/>
        <rFont val="Calibri"/>
        <family val="2"/>
        <scheme val="minor"/>
      </rPr>
      <t>if they are wrong despite the results indicated in the built-in exam grader.</t>
    </r>
  </si>
  <si>
    <t>3) The metrics table (in orange) tells you what logic you need to apply for the various calculations in the scenario.</t>
  </si>
  <si>
    <t>4) Only the cells that are shaded in yellow may be modified.</t>
  </si>
  <si>
    <r>
      <t xml:space="preserve">5) The spreadsheet will provide you automatic feedback as to your score.  HOWEVER, </t>
    </r>
    <r>
      <rPr>
        <b/>
        <sz val="11"/>
        <color theme="1"/>
        <rFont val="Calibri"/>
        <family val="2"/>
        <scheme val="minor"/>
      </rPr>
      <t xml:space="preserve">if the correct formulas are not used, the instructor may reverse points awarded in the grader.  </t>
    </r>
    <r>
      <rPr>
        <sz val="11"/>
        <color theme="1"/>
        <rFont val="Calibri"/>
        <family val="2"/>
        <scheme val="minor"/>
      </rPr>
      <t xml:space="preserve">While the auto-grade feature is a helpful guide, your instructor will still verify all answers.  </t>
    </r>
    <r>
      <rPr>
        <b/>
        <sz val="11"/>
        <color theme="1"/>
        <rFont val="Calibri"/>
        <family val="2"/>
        <scheme val="minor"/>
      </rPr>
      <t xml:space="preserve">Your score is not final until entered into Angel. </t>
    </r>
  </si>
  <si>
    <r>
      <t xml:space="preserve">2) Your task is to enter the formulas in the cells that are </t>
    </r>
    <r>
      <rPr>
        <b/>
        <sz val="11"/>
        <color theme="1"/>
        <rFont val="Calibri"/>
        <family val="2"/>
        <scheme val="minor"/>
      </rPr>
      <t>shaded yellow</t>
    </r>
    <r>
      <rPr>
        <sz val="11"/>
        <color theme="1"/>
        <rFont val="Calibri"/>
        <family val="2"/>
        <scheme val="minor"/>
      </rPr>
      <t xml:space="preserve">.  You </t>
    </r>
    <r>
      <rPr>
        <b/>
        <sz val="11"/>
        <color theme="1"/>
        <rFont val="Calibri"/>
        <family val="2"/>
        <scheme val="minor"/>
      </rPr>
      <t>MUST use formulas</t>
    </r>
    <r>
      <rPr>
        <sz val="11"/>
        <color theme="1"/>
        <rFont val="Calibri"/>
        <family val="2"/>
        <scheme val="minor"/>
      </rPr>
      <t xml:space="preserve"> to receive credit.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</si>
</sst>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24"/>
      <color theme="1"/>
      <name val="Calibri"/>
      <family val="2"/>
      <scheme val="minor"/>
    </font>
    <font>
      <b/>
      <sz val="11"/>
      <color rgb="FFFF0000"/>
      <name val="Calibri"/>
      <family val="2"/>
      <scheme val="minor"/>
    </font>
    <font>
      <sz val="10"/>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right/>
      <top style="thin">
        <color indexed="64"/>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0" fillId="0" borderId="0" xfId="0" applyBorder="1" applyAlignment="1"/>
    <xf numFmtId="0" fontId="3" fillId="0" borderId="0" xfId="0" applyFont="1" applyAlignment="1"/>
    <xf numFmtId="0" fontId="0" fillId="0" borderId="1" xfId="0" applyBorder="1"/>
    <xf numFmtId="0" fontId="0" fillId="0" borderId="10" xfId="0" applyBorder="1"/>
    <xf numFmtId="0" fontId="0" fillId="0" borderId="13" xfId="0" applyBorder="1"/>
    <xf numFmtId="0" fontId="0" fillId="0" borderId="15" xfId="0" applyBorder="1"/>
    <xf numFmtId="0" fontId="3" fillId="0" borderId="24" xfId="0" applyFont="1" applyBorder="1"/>
    <xf numFmtId="0" fontId="3" fillId="0" borderId="28" xfId="0" applyFont="1" applyBorder="1"/>
    <xf numFmtId="0" fontId="3" fillId="0" borderId="22" xfId="0" applyFont="1" applyBorder="1" applyAlignment="1">
      <alignment horizontal="center"/>
    </xf>
    <xf numFmtId="0" fontId="3" fillId="0" borderId="23" xfId="0" applyFont="1" applyBorder="1" applyAlignment="1">
      <alignment horizontal="center"/>
    </xf>
    <xf numFmtId="0" fontId="0" fillId="0" borderId="16" xfId="1" applyNumberFormat="1" applyFont="1" applyBorder="1" applyAlignment="1">
      <alignment horizontal="center"/>
    </xf>
    <xf numFmtId="0" fontId="0" fillId="0" borderId="17" xfId="1" applyNumberFormat="1" applyFont="1" applyBorder="1" applyAlignment="1">
      <alignment horizontal="center"/>
    </xf>
    <xf numFmtId="3" fontId="0" fillId="0" borderId="19" xfId="1" applyNumberFormat="1" applyFont="1" applyBorder="1" applyAlignment="1">
      <alignment horizontal="center"/>
    </xf>
    <xf numFmtId="3" fontId="0" fillId="0" borderId="20" xfId="1" applyNumberFormat="1" applyFont="1" applyBorder="1" applyAlignment="1">
      <alignment horizontal="center"/>
    </xf>
    <xf numFmtId="3" fontId="0" fillId="0" borderId="1" xfId="0" applyNumberFormat="1" applyBorder="1" applyAlignment="1">
      <alignment horizontal="center"/>
    </xf>
    <xf numFmtId="3" fontId="0" fillId="0" borderId="14" xfId="0" applyNumberFormat="1" applyBorder="1" applyAlignment="1">
      <alignment horizontal="center"/>
    </xf>
    <xf numFmtId="9" fontId="0" fillId="0" borderId="1" xfId="2" applyNumberFormat="1" applyFont="1" applyBorder="1" applyAlignment="1">
      <alignment horizontal="center"/>
    </xf>
    <xf numFmtId="9" fontId="0" fillId="0" borderId="14" xfId="2" applyNumberFormat="1" applyFont="1" applyBorder="1" applyAlignment="1">
      <alignment horizontal="center"/>
    </xf>
    <xf numFmtId="9" fontId="0" fillId="0" borderId="12" xfId="2" applyFont="1" applyBorder="1"/>
    <xf numFmtId="9" fontId="0" fillId="0" borderId="14" xfId="2" applyFont="1" applyBorder="1"/>
    <xf numFmtId="9" fontId="0" fillId="0" borderId="17" xfId="2" applyFont="1" applyBorder="1"/>
    <xf numFmtId="0" fontId="3" fillId="0" borderId="27" xfId="0" applyFont="1" applyBorder="1"/>
    <xf numFmtId="0" fontId="3" fillId="0" borderId="0" xfId="0" applyFont="1" applyBorder="1" applyAlignment="1"/>
    <xf numFmtId="0" fontId="0" fillId="0" borderId="31" xfId="0" applyBorder="1"/>
    <xf numFmtId="0" fontId="0" fillId="0" borderId="32" xfId="0" applyBorder="1"/>
    <xf numFmtId="0" fontId="0" fillId="0" borderId="33" xfId="0" applyBorder="1"/>
    <xf numFmtId="0" fontId="3" fillId="0" borderId="21" xfId="0" applyFont="1" applyBorder="1" applyAlignment="1">
      <alignment horizontal="center"/>
    </xf>
    <xf numFmtId="3" fontId="0" fillId="0" borderId="18" xfId="1" applyNumberFormat="1" applyFont="1" applyBorder="1" applyAlignment="1">
      <alignment horizontal="center"/>
    </xf>
    <xf numFmtId="3" fontId="0" fillId="0" borderId="13" xfId="0" applyNumberFormat="1" applyBorder="1" applyAlignment="1">
      <alignment horizontal="center"/>
    </xf>
    <xf numFmtId="9" fontId="0" fillId="0" borderId="13" xfId="2" applyNumberFormat="1" applyFont="1" applyBorder="1" applyAlignment="1">
      <alignment horizontal="center"/>
    </xf>
    <xf numFmtId="0" fontId="0" fillId="0" borderId="15" xfId="1" applyNumberFormat="1" applyFont="1" applyBorder="1" applyAlignment="1">
      <alignment horizontal="center"/>
    </xf>
    <xf numFmtId="0" fontId="3" fillId="0" borderId="0" xfId="0" applyFont="1" applyFill="1" applyBorder="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2" xfId="1" applyNumberFormat="1" applyFont="1" applyFill="1" applyBorder="1" applyAlignment="1">
      <alignment horizontal="left"/>
    </xf>
    <xf numFmtId="0" fontId="3" fillId="0" borderId="9" xfId="0" applyFont="1" applyBorder="1" applyAlignment="1">
      <alignment horizontal="center"/>
    </xf>
    <xf numFmtId="0" fontId="0" fillId="0" borderId="38" xfId="0" applyBorder="1" applyAlignment="1">
      <alignment horizontal="left"/>
    </xf>
    <xf numFmtId="0" fontId="0" fillId="0" borderId="28" xfId="0" applyBorder="1" applyAlignment="1">
      <alignment horizontal="left"/>
    </xf>
    <xf numFmtId="0" fontId="3" fillId="0" borderId="0" xfId="0" applyFont="1" applyBorder="1" applyAlignment="1">
      <alignment horizontal="center"/>
    </xf>
    <xf numFmtId="0" fontId="0" fillId="0" borderId="0" xfId="0" applyBorder="1"/>
    <xf numFmtId="0" fontId="3" fillId="0" borderId="0" xfId="0" applyFont="1" applyBorder="1" applyAlignment="1">
      <alignment horizontal="left"/>
    </xf>
    <xf numFmtId="0" fontId="0" fillId="0" borderId="0" xfId="0" applyBorder="1" applyAlignment="1">
      <alignment horizontal="left"/>
    </xf>
    <xf numFmtId="0" fontId="0" fillId="0" borderId="0" xfId="0" applyProtection="1">
      <protection hidden="1"/>
    </xf>
    <xf numFmtId="0" fontId="0" fillId="0" borderId="0" xfId="0" applyAlignment="1" applyProtection="1">
      <alignment horizontal="center"/>
      <protection hidden="1"/>
    </xf>
    <xf numFmtId="0" fontId="0" fillId="0" borderId="1" xfId="0" applyBorder="1" applyAlignment="1" applyProtection="1">
      <alignment horizontal="center"/>
      <protection hidden="1"/>
    </xf>
    <xf numFmtId="0" fontId="3" fillId="0" borderId="0" xfId="0" applyFont="1" applyBorder="1" applyAlignment="1" applyProtection="1">
      <protection hidden="1"/>
    </xf>
    <xf numFmtId="0" fontId="3" fillId="0" borderId="0" xfId="0" applyFont="1" applyAlignment="1" applyProtection="1">
      <protection hidden="1"/>
    </xf>
    <xf numFmtId="0" fontId="3" fillId="0" borderId="28" xfId="0" applyFont="1" applyBorder="1" applyProtection="1">
      <protection hidden="1"/>
    </xf>
    <xf numFmtId="0" fontId="3" fillId="0" borderId="21" xfId="0" applyFont="1" applyBorder="1" applyAlignment="1" applyProtection="1">
      <alignment horizontal="center"/>
      <protection hidden="1"/>
    </xf>
    <xf numFmtId="0" fontId="3" fillId="0" borderId="22" xfId="0" applyFont="1" applyBorder="1" applyAlignment="1" applyProtection="1">
      <alignment horizontal="center"/>
      <protection hidden="1"/>
    </xf>
    <xf numFmtId="0" fontId="3" fillId="0" borderId="23" xfId="0" applyFont="1" applyBorder="1" applyAlignment="1" applyProtection="1">
      <alignment horizontal="center"/>
      <protection hidden="1"/>
    </xf>
    <xf numFmtId="0" fontId="0" fillId="0" borderId="31" xfId="0" applyBorder="1" applyProtection="1">
      <protection hidden="1"/>
    </xf>
    <xf numFmtId="3" fontId="0" fillId="0" borderId="18" xfId="1" applyNumberFormat="1" applyFont="1" applyBorder="1" applyAlignment="1" applyProtection="1">
      <alignment horizontal="center"/>
      <protection hidden="1"/>
    </xf>
    <xf numFmtId="3" fontId="0" fillId="0" borderId="19" xfId="1" applyNumberFormat="1" applyFont="1" applyBorder="1" applyAlignment="1" applyProtection="1">
      <alignment horizontal="center"/>
      <protection hidden="1"/>
    </xf>
    <xf numFmtId="3" fontId="0" fillId="0" borderId="20" xfId="1" applyNumberFormat="1" applyFont="1" applyBorder="1" applyAlignment="1" applyProtection="1">
      <alignment horizontal="center"/>
      <protection hidden="1"/>
    </xf>
    <xf numFmtId="0" fontId="3" fillId="0" borderId="9" xfId="0" applyFont="1" applyBorder="1" applyAlignment="1" applyProtection="1">
      <alignment horizontal="center"/>
      <protection hidden="1"/>
    </xf>
    <xf numFmtId="0" fontId="0" fillId="0" borderId="32" xfId="0" applyBorder="1" applyProtection="1">
      <protection hidden="1"/>
    </xf>
    <xf numFmtId="3" fontId="0" fillId="0" borderId="13" xfId="0" applyNumberFormat="1" applyBorder="1" applyAlignment="1" applyProtection="1">
      <alignment horizontal="center"/>
      <protection hidden="1"/>
    </xf>
    <xf numFmtId="3" fontId="0" fillId="0" borderId="1" xfId="0" applyNumberFormat="1" applyBorder="1" applyAlignment="1" applyProtection="1">
      <alignment horizontal="center"/>
      <protection hidden="1"/>
    </xf>
    <xf numFmtId="3" fontId="0" fillId="0" borderId="14" xfId="0" applyNumberFormat="1" applyBorder="1" applyAlignment="1" applyProtection="1">
      <alignment horizontal="center"/>
      <protection hidden="1"/>
    </xf>
    <xf numFmtId="0" fontId="0" fillId="0" borderId="31" xfId="0" applyBorder="1" applyAlignment="1" applyProtection="1">
      <alignment horizontal="left"/>
      <protection hidden="1"/>
    </xf>
    <xf numFmtId="2" fontId="0" fillId="0" borderId="35" xfId="0" applyNumberFormat="1" applyBorder="1" applyProtection="1">
      <protection hidden="1"/>
    </xf>
    <xf numFmtId="0" fontId="0" fillId="0" borderId="32" xfId="0" applyBorder="1" applyAlignment="1" applyProtection="1">
      <alignment horizontal="left"/>
      <protection hidden="1"/>
    </xf>
    <xf numFmtId="2" fontId="0" fillId="0" borderId="36" xfId="0" applyNumberFormat="1" applyBorder="1" applyProtection="1">
      <protection hidden="1"/>
    </xf>
    <xf numFmtId="9" fontId="0" fillId="0" borderId="13" xfId="2" applyNumberFormat="1" applyFont="1" applyBorder="1" applyAlignment="1" applyProtection="1">
      <alignment horizontal="center"/>
      <protection hidden="1"/>
    </xf>
    <xf numFmtId="9" fontId="0" fillId="0" borderId="1" xfId="2" applyNumberFormat="1" applyFont="1" applyBorder="1" applyAlignment="1" applyProtection="1">
      <alignment horizontal="center"/>
      <protection hidden="1"/>
    </xf>
    <xf numFmtId="9" fontId="0" fillId="0" borderId="14" xfId="2" applyNumberFormat="1" applyFont="1" applyBorder="1" applyAlignment="1" applyProtection="1">
      <alignment horizontal="center"/>
      <protection hidden="1"/>
    </xf>
    <xf numFmtId="0" fontId="0" fillId="0" borderId="33" xfId="0" applyBorder="1" applyProtection="1">
      <protection hidden="1"/>
    </xf>
    <xf numFmtId="0" fontId="0" fillId="0" borderId="15" xfId="1" applyNumberFormat="1" applyFont="1" applyBorder="1" applyAlignment="1" applyProtection="1">
      <alignment horizontal="center"/>
      <protection hidden="1"/>
    </xf>
    <xf numFmtId="0" fontId="0" fillId="0" borderId="16" xfId="1" applyNumberFormat="1" applyFont="1" applyBorder="1" applyAlignment="1" applyProtection="1">
      <alignment horizontal="center"/>
      <protection hidden="1"/>
    </xf>
    <xf numFmtId="0" fontId="0" fillId="0" borderId="17" xfId="1" applyNumberFormat="1" applyFont="1" applyBorder="1" applyAlignment="1" applyProtection="1">
      <alignment horizontal="center"/>
      <protection hidden="1"/>
    </xf>
    <xf numFmtId="0" fontId="0" fillId="0" borderId="32" xfId="1" applyNumberFormat="1" applyFont="1" applyFill="1" applyBorder="1" applyAlignment="1" applyProtection="1">
      <alignment horizontal="left"/>
      <protection hidden="1"/>
    </xf>
    <xf numFmtId="0" fontId="0" fillId="0" borderId="38" xfId="0" applyBorder="1" applyAlignment="1" applyProtection="1">
      <alignment horizontal="left"/>
      <protection hidden="1"/>
    </xf>
    <xf numFmtId="2" fontId="0" fillId="0" borderId="39" xfId="0" applyNumberFormat="1" applyBorder="1" applyProtection="1">
      <protection hidden="1"/>
    </xf>
    <xf numFmtId="0" fontId="0" fillId="0" borderId="28" xfId="0" applyBorder="1" applyAlignment="1" applyProtection="1">
      <alignment horizontal="left"/>
      <protection hidden="1"/>
    </xf>
    <xf numFmtId="0" fontId="0" fillId="0" borderId="9" xfId="0" applyBorder="1" applyProtection="1">
      <protection hidden="1"/>
    </xf>
    <xf numFmtId="0" fontId="3" fillId="0" borderId="27" xfId="0" applyFont="1" applyBorder="1" applyProtection="1">
      <protection hidden="1"/>
    </xf>
    <xf numFmtId="0" fontId="3" fillId="0" borderId="24" xfId="0" applyFont="1" applyBorder="1" applyProtection="1">
      <protection hidden="1"/>
    </xf>
    <xf numFmtId="0" fontId="3" fillId="0" borderId="26" xfId="0" applyFont="1" applyBorder="1" applyProtection="1">
      <protection hidden="1"/>
    </xf>
    <xf numFmtId="0" fontId="0" fillId="0" borderId="10" xfId="0" applyBorder="1" applyProtection="1">
      <protection hidden="1"/>
    </xf>
    <xf numFmtId="9" fontId="0" fillId="0" borderId="12" xfId="2" applyFont="1" applyBorder="1" applyProtection="1">
      <protection hidden="1"/>
    </xf>
    <xf numFmtId="0" fontId="0" fillId="0" borderId="13" xfId="0" applyBorder="1" applyProtection="1">
      <protection hidden="1"/>
    </xf>
    <xf numFmtId="9" fontId="0" fillId="0" borderId="14" xfId="2" applyFont="1" applyBorder="1" applyProtection="1">
      <protection hidden="1"/>
    </xf>
    <xf numFmtId="0" fontId="0" fillId="0" borderId="15" xfId="0" applyBorder="1" applyProtection="1">
      <protection hidden="1"/>
    </xf>
    <xf numFmtId="9" fontId="0" fillId="0" borderId="17" xfId="2" applyFont="1" applyBorder="1" applyProtection="1">
      <protection hidden="1"/>
    </xf>
    <xf numFmtId="0" fontId="0" fillId="0" borderId="0" xfId="0" applyAlignment="1">
      <alignment wrapText="1"/>
    </xf>
    <xf numFmtId="0" fontId="0" fillId="0" borderId="0" xfId="0" applyAlignment="1">
      <alignment horizontal="left"/>
    </xf>
    <xf numFmtId="0" fontId="3" fillId="0" borderId="26" xfId="0" applyFont="1" applyBorder="1" applyAlignment="1">
      <alignment horizontal="center"/>
    </xf>
    <xf numFmtId="0" fontId="3" fillId="0" borderId="42" xfId="0" applyFont="1" applyFill="1" applyBorder="1" applyAlignment="1"/>
    <xf numFmtId="2" fontId="0" fillId="3" borderId="35" xfId="0" applyNumberFormat="1" applyFill="1" applyBorder="1" applyProtection="1">
      <protection locked="0"/>
    </xf>
    <xf numFmtId="2" fontId="0" fillId="3" borderId="36" xfId="0" applyNumberFormat="1" applyFill="1" applyBorder="1" applyProtection="1">
      <protection locked="0"/>
    </xf>
    <xf numFmtId="2" fontId="0" fillId="3" borderId="39" xfId="0" applyNumberFormat="1" applyFill="1" applyBorder="1" applyProtection="1">
      <protection locked="0"/>
    </xf>
    <xf numFmtId="2" fontId="0" fillId="3" borderId="9" xfId="0" applyNumberFormat="1" applyFill="1" applyBorder="1" applyProtection="1">
      <protection locked="0"/>
    </xf>
    <xf numFmtId="0" fontId="0" fillId="4" borderId="1" xfId="0" applyFill="1" applyBorder="1"/>
    <xf numFmtId="2" fontId="0" fillId="4" borderId="1" xfId="0" applyNumberFormat="1" applyFill="1" applyBorder="1"/>
    <xf numFmtId="10" fontId="0" fillId="4" borderId="1" xfId="2" applyNumberFormat="1" applyFont="1" applyFill="1" applyBorder="1"/>
    <xf numFmtId="0" fontId="0" fillId="3" borderId="1" xfId="0" applyFill="1" applyBorder="1" applyAlignment="1" applyProtection="1">
      <protection locked="0"/>
    </xf>
    <xf numFmtId="0" fontId="0" fillId="0" borderId="19" xfId="0" applyBorder="1" applyAlignment="1">
      <alignment wrapText="1"/>
    </xf>
    <xf numFmtId="0" fontId="4" fillId="4" borderId="1" xfId="0" applyFont="1" applyFill="1" applyBorder="1"/>
    <xf numFmtId="0" fontId="0" fillId="5" borderId="32" xfId="0" applyFill="1" applyBorder="1" applyAlignment="1">
      <alignment horizontal="left"/>
    </xf>
    <xf numFmtId="0" fontId="0" fillId="5" borderId="44" xfId="0" applyFill="1" applyBorder="1" applyAlignment="1">
      <alignment horizontal="left"/>
    </xf>
    <xf numFmtId="0" fontId="0" fillId="5" borderId="45" xfId="0" applyFill="1" applyBorder="1" applyAlignment="1">
      <alignment horizontal="left"/>
    </xf>
    <xf numFmtId="0" fontId="0" fillId="5" borderId="46" xfId="0" applyFill="1" applyBorder="1" applyAlignment="1">
      <alignment horizontal="left"/>
    </xf>
    <xf numFmtId="0" fontId="0" fillId="5" borderId="47" xfId="0" applyFill="1" applyBorder="1" applyAlignment="1">
      <alignment horizontal="left"/>
    </xf>
    <xf numFmtId="0" fontId="0" fillId="5" borderId="48" xfId="0" applyFill="1" applyBorder="1" applyAlignment="1">
      <alignment horizontal="left"/>
    </xf>
    <xf numFmtId="0" fontId="0" fillId="0" borderId="2" xfId="0" applyBorder="1"/>
    <xf numFmtId="0" fontId="0" fillId="0" borderId="43" xfId="0" applyBorder="1"/>
    <xf numFmtId="0" fontId="0" fillId="0" borderId="3" xfId="0" applyBorder="1"/>
    <xf numFmtId="0" fontId="0" fillId="0" borderId="4" xfId="0" applyBorder="1"/>
    <xf numFmtId="0" fontId="0" fillId="0" borderId="5" xfId="0" applyBorder="1"/>
    <xf numFmtId="0" fontId="3" fillId="0" borderId="5" xfId="0" applyFont="1" applyBorder="1" applyAlignment="1"/>
    <xf numFmtId="0" fontId="3" fillId="0" borderId="5" xfId="0" applyFont="1" applyFill="1" applyBorder="1" applyAlignment="1">
      <alignment horizontal="center"/>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applyAlignment="1">
      <alignment horizontal="left"/>
    </xf>
    <xf numFmtId="0" fontId="0" fillId="0" borderId="6" xfId="0" applyBorder="1"/>
    <xf numFmtId="0" fontId="0" fillId="0" borderId="7" xfId="0" applyBorder="1"/>
    <xf numFmtId="0" fontId="0" fillId="0" borderId="8" xfId="0" applyBorder="1" applyAlignment="1">
      <alignment horizontal="left"/>
    </xf>
    <xf numFmtId="0" fontId="0" fillId="3" borderId="19" xfId="0" applyFill="1" applyBorder="1" applyAlignment="1">
      <alignment horizontal="left" wrapText="1" indent="1"/>
    </xf>
    <xf numFmtId="0" fontId="0" fillId="3" borderId="41" xfId="0" applyFill="1" applyBorder="1" applyAlignment="1">
      <alignment horizontal="left" wrapText="1" indent="1"/>
    </xf>
    <xf numFmtId="0" fontId="0" fillId="3" borderId="41" xfId="0" applyFill="1" applyBorder="1" applyAlignment="1">
      <alignment horizontal="left" indent="1"/>
    </xf>
    <xf numFmtId="0" fontId="3" fillId="5" borderId="28" xfId="0" applyFont="1" applyFill="1" applyBorder="1" applyAlignment="1">
      <alignment horizontal="center"/>
    </xf>
    <xf numFmtId="0" fontId="3" fillId="5" borderId="30" xfId="0" applyFont="1" applyFill="1" applyBorder="1" applyAlignment="1">
      <alignment horizontal="center"/>
    </xf>
    <xf numFmtId="0" fontId="3" fillId="5" borderId="29" xfId="0" applyFont="1" applyFill="1" applyBorder="1" applyAlignment="1">
      <alignment horizontal="center"/>
    </xf>
    <xf numFmtId="0" fontId="0" fillId="0" borderId="13" xfId="0" applyBorder="1" applyAlignment="1" applyProtection="1">
      <alignment horizontal="left"/>
      <protection hidden="1"/>
    </xf>
    <xf numFmtId="0" fontId="0" fillId="0" borderId="1" xfId="0" applyBorder="1" applyAlignment="1" applyProtection="1">
      <alignment horizontal="left"/>
      <protection hidden="1"/>
    </xf>
    <xf numFmtId="0" fontId="0" fillId="0" borderId="14" xfId="0" applyBorder="1" applyAlignment="1" applyProtection="1">
      <alignment horizontal="left"/>
      <protection hidden="1"/>
    </xf>
    <xf numFmtId="0" fontId="0" fillId="0" borderId="15" xfId="0" applyBorder="1" applyAlignment="1" applyProtection="1">
      <alignment horizontal="left"/>
      <protection hidden="1"/>
    </xf>
    <xf numFmtId="0" fontId="0" fillId="0" borderId="16" xfId="0" applyBorder="1" applyAlignment="1" applyProtection="1">
      <alignment horizontal="left"/>
      <protection hidden="1"/>
    </xf>
    <xf numFmtId="0" fontId="0" fillId="0" borderId="17" xfId="0" applyBorder="1" applyAlignment="1" applyProtection="1">
      <alignment horizontal="left"/>
      <protection hidden="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 fillId="0" borderId="28" xfId="0" applyFont="1" applyBorder="1" applyAlignment="1" applyProtection="1">
      <alignment horizontal="left"/>
      <protection hidden="1"/>
    </xf>
    <xf numFmtId="0" fontId="3" fillId="0" borderId="30" xfId="0" applyFont="1" applyBorder="1" applyAlignment="1" applyProtection="1">
      <alignment horizontal="left"/>
      <protection hidden="1"/>
    </xf>
    <xf numFmtId="0" fontId="3" fillId="0" borderId="29" xfId="0" applyFont="1" applyBorder="1" applyAlignment="1" applyProtection="1">
      <alignment horizontal="left"/>
      <protection hidden="1"/>
    </xf>
    <xf numFmtId="0" fontId="0" fillId="0" borderId="10" xfId="0" applyBorder="1" applyAlignment="1" applyProtection="1">
      <alignment horizontal="left"/>
      <protection hidden="1"/>
    </xf>
    <xf numFmtId="0" fontId="0" fillId="0" borderId="11" xfId="0" applyBorder="1" applyAlignment="1" applyProtection="1">
      <alignment horizontal="left"/>
      <protection hidden="1"/>
    </xf>
    <xf numFmtId="0" fontId="0" fillId="0" borderId="12" xfId="0" applyBorder="1" applyAlignment="1" applyProtection="1">
      <alignment horizontal="left"/>
      <protection hidden="1"/>
    </xf>
    <xf numFmtId="0" fontId="0" fillId="5" borderId="15" xfId="0" applyFill="1" applyBorder="1" applyAlignment="1">
      <alignment horizontal="left"/>
    </xf>
    <xf numFmtId="0" fontId="0" fillId="5" borderId="16" xfId="0" applyFill="1" applyBorder="1" applyAlignment="1">
      <alignment horizontal="left"/>
    </xf>
    <xf numFmtId="0" fontId="0" fillId="5" borderId="17" xfId="0" applyFill="1" applyBorder="1" applyAlignment="1">
      <alignment horizontal="left"/>
    </xf>
    <xf numFmtId="0" fontId="3" fillId="0" borderId="7" xfId="0" applyFont="1" applyBorder="1" applyAlignment="1">
      <alignment horizontal="center"/>
    </xf>
    <xf numFmtId="0" fontId="5" fillId="3" borderId="40"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0" fillId="0" borderId="1" xfId="0" applyBorder="1" applyAlignment="1">
      <alignment horizontal="left"/>
    </xf>
    <xf numFmtId="0" fontId="3" fillId="0" borderId="10" xfId="0" applyFont="1" applyFill="1" applyBorder="1" applyAlignment="1" applyProtection="1">
      <alignment horizontal="center"/>
      <protection hidden="1"/>
    </xf>
    <xf numFmtId="0" fontId="3" fillId="0" borderId="33" xfId="0" applyFont="1" applyFill="1" applyBorder="1" applyAlignment="1" applyProtection="1">
      <alignment horizontal="center"/>
      <protection hidden="1"/>
    </xf>
    <xf numFmtId="0" fontId="3" fillId="0" borderId="34" xfId="0" applyFont="1" applyFill="1" applyBorder="1" applyAlignment="1" applyProtection="1">
      <alignment horizontal="center"/>
      <protection hidden="1"/>
    </xf>
    <xf numFmtId="0" fontId="3" fillId="0" borderId="37" xfId="0" applyFont="1" applyFill="1" applyBorder="1" applyAlignment="1" applyProtection="1">
      <alignment horizontal="center"/>
      <protection hidden="1"/>
    </xf>
    <xf numFmtId="0" fontId="4" fillId="0" borderId="0" xfId="0" applyFont="1" applyBorder="1" applyAlignment="1" applyProtection="1">
      <alignment horizontal="center"/>
      <protection hidden="1"/>
    </xf>
    <xf numFmtId="0" fontId="3" fillId="0" borderId="24" xfId="0" applyFont="1" applyBorder="1" applyAlignment="1" applyProtection="1">
      <alignment horizontal="center"/>
      <protection hidden="1"/>
    </xf>
    <xf numFmtId="0" fontId="3" fillId="0" borderId="25" xfId="0" applyFont="1" applyBorder="1" applyAlignment="1" applyProtection="1">
      <alignment horizontal="center"/>
      <protection hidden="1"/>
    </xf>
    <xf numFmtId="0" fontId="3" fillId="0" borderId="26" xfId="0" applyFont="1" applyBorder="1" applyAlignment="1" applyProtection="1">
      <alignment horizontal="center"/>
      <protection hidden="1"/>
    </xf>
    <xf numFmtId="0" fontId="0" fillId="0" borderId="0" xfId="0" applyAlignment="1" applyProtection="1">
      <alignment horizontal="center"/>
      <protection hidden="1"/>
    </xf>
    <xf numFmtId="0" fontId="3" fillId="0" borderId="7" xfId="0" applyFont="1" applyBorder="1" applyAlignment="1">
      <alignment horizontal="left"/>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8" xfId="0" applyFont="1" applyFill="1" applyBorder="1" applyAlignment="1">
      <alignment horizontal="center"/>
    </xf>
    <xf numFmtId="0" fontId="3" fillId="0" borderId="30" xfId="0" applyFont="1" applyFill="1" applyBorder="1" applyAlignment="1">
      <alignment horizontal="center"/>
    </xf>
    <xf numFmtId="0" fontId="3" fillId="0" borderId="29" xfId="0" applyFont="1" applyFill="1" applyBorder="1" applyAlignment="1">
      <alignment horizontal="center"/>
    </xf>
    <xf numFmtId="0" fontId="7" fillId="5" borderId="2"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4" fillId="0" borderId="0"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8"/>
  <sheetViews>
    <sheetView tabSelected="1" zoomScaleNormal="100" zoomScalePageLayoutView="150" workbookViewId="0">
      <selection activeCell="A2" sqref="A2"/>
    </sheetView>
  </sheetViews>
  <sheetFormatPr defaultColWidth="8.85546875" defaultRowHeight="15" x14ac:dyDescent="0.25"/>
  <cols>
    <col min="1" max="1" width="107.85546875" customWidth="1"/>
  </cols>
  <sheetData>
    <row r="1" spans="1:1" ht="18.75" x14ac:dyDescent="0.3">
      <c r="A1" s="99" t="s">
        <v>42</v>
      </c>
    </row>
    <row r="2" spans="1:1" ht="45" x14ac:dyDescent="0.25">
      <c r="A2" s="98" t="s">
        <v>43</v>
      </c>
    </row>
    <row r="3" spans="1:1" x14ac:dyDescent="0.25">
      <c r="A3" s="86"/>
    </row>
    <row r="4" spans="1:1" ht="18.75" x14ac:dyDescent="0.3">
      <c r="A4" s="99" t="s">
        <v>44</v>
      </c>
    </row>
    <row r="5" spans="1:1" x14ac:dyDescent="0.25">
      <c r="A5" s="121" t="s">
        <v>45</v>
      </c>
    </row>
    <row r="6" spans="1:1" x14ac:dyDescent="0.25">
      <c r="A6" s="121" t="s">
        <v>61</v>
      </c>
    </row>
    <row r="7" spans="1:1" s="87" customFormat="1" x14ac:dyDescent="0.25">
      <c r="A7" s="121" t="s">
        <v>58</v>
      </c>
    </row>
    <row r="8" spans="1:1" x14ac:dyDescent="0.25">
      <c r="A8" s="121" t="s">
        <v>59</v>
      </c>
    </row>
    <row r="9" spans="1:1" ht="45" x14ac:dyDescent="0.25">
      <c r="A9" s="119" t="s">
        <v>60</v>
      </c>
    </row>
    <row r="11" spans="1:1" ht="18.75" x14ac:dyDescent="0.3">
      <c r="A11" s="99" t="s">
        <v>46</v>
      </c>
    </row>
    <row r="12" spans="1:1" ht="30" x14ac:dyDescent="0.25">
      <c r="A12" s="120" t="s">
        <v>51</v>
      </c>
    </row>
    <row r="13" spans="1:1" x14ac:dyDescent="0.25">
      <c r="A13" s="121" t="s">
        <v>50</v>
      </c>
    </row>
    <row r="14" spans="1:1" ht="30" x14ac:dyDescent="0.25">
      <c r="A14" s="120" t="s">
        <v>53</v>
      </c>
    </row>
    <row r="15" spans="1:1" x14ac:dyDescent="0.25">
      <c r="A15" s="121" t="s">
        <v>54</v>
      </c>
    </row>
    <row r="16" spans="1:1" x14ac:dyDescent="0.25">
      <c r="A16" s="121" t="s">
        <v>55</v>
      </c>
    </row>
    <row r="17" spans="1:1" ht="30" x14ac:dyDescent="0.25">
      <c r="A17" s="120" t="s">
        <v>56</v>
      </c>
    </row>
    <row r="18" spans="1:1" ht="30" x14ac:dyDescent="0.25">
      <c r="A18" s="119" t="s">
        <v>57</v>
      </c>
    </row>
  </sheetData>
  <sheetProtection algorithmName="SHA-512" hashValue="HC6KX23nxVQX0D/HlG6T5cInqHlkUkXMSyvfrl6KrSoVdWdSS8ykBW72s+SBAvM76mM4NMbS0LaDx89Wnws4uA==" saltValue="x1Z5MHXptwYKLURF5J3/dw==" spinCount="100000" sheet="1" objects="1" scenarios="1"/>
  <pageMargins left="0.7" right="0.7" top="0.75" bottom="0.75" header="0.3" footer="0.3"/>
  <pageSetup orientation="portrait" verticalDpi="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9"/>
  <sheetViews>
    <sheetView workbookViewId="0">
      <selection activeCell="B3" sqref="B3"/>
    </sheetView>
  </sheetViews>
  <sheetFormatPr defaultColWidth="8.85546875" defaultRowHeight="15" x14ac:dyDescent="0.25"/>
  <cols>
    <col min="1" max="1" width="9.140625" customWidth="1"/>
    <col min="2" max="2" width="31.42578125" customWidth="1"/>
    <col min="3" max="3" width="10.42578125" bestFit="1" customWidth="1"/>
    <col min="4" max="5" width="13.28515625" bestFit="1" customWidth="1"/>
    <col min="6" max="6" width="11.7109375" customWidth="1"/>
    <col min="7" max="7" width="22" bestFit="1" customWidth="1"/>
    <col min="21" max="21" width="0" hidden="1" customWidth="1"/>
    <col min="22" max="22" width="24.42578125" hidden="1" customWidth="1"/>
    <col min="23" max="25" width="10.140625" hidden="1" customWidth="1"/>
    <col min="26" max="26" width="9.140625" hidden="1" customWidth="1"/>
    <col min="27" max="27" width="22" hidden="1" customWidth="1"/>
    <col min="28" max="28" width="9.42578125" hidden="1" customWidth="1"/>
    <col min="29" max="30" width="9.140625" hidden="1" customWidth="1"/>
    <col min="31" max="31" width="0" hidden="1" customWidth="1"/>
  </cols>
  <sheetData>
    <row r="1" spans="1:30" x14ac:dyDescent="0.25">
      <c r="A1" s="106"/>
      <c r="B1" s="107"/>
      <c r="C1" s="107"/>
      <c r="D1" s="107"/>
      <c r="E1" s="107"/>
      <c r="F1" s="107"/>
      <c r="G1" s="107"/>
      <c r="H1" s="107"/>
      <c r="I1" s="107"/>
      <c r="J1" s="107"/>
      <c r="K1" s="108"/>
      <c r="V1" s="43"/>
      <c r="W1" s="43"/>
      <c r="X1" s="43"/>
      <c r="Y1" s="43"/>
      <c r="Z1" s="43"/>
      <c r="AA1" s="43"/>
      <c r="AB1" s="43"/>
      <c r="AC1" s="43"/>
      <c r="AD1" s="43"/>
    </row>
    <row r="2" spans="1:30" x14ac:dyDescent="0.25">
      <c r="A2" s="109"/>
      <c r="B2" s="23" t="s">
        <v>0</v>
      </c>
      <c r="C2" s="23"/>
      <c r="D2" s="148" t="s">
        <v>2</v>
      </c>
      <c r="E2" s="148"/>
      <c r="F2" s="39" t="s">
        <v>4</v>
      </c>
      <c r="G2" s="40"/>
      <c r="H2" s="162" t="s">
        <v>31</v>
      </c>
      <c r="I2" s="162"/>
      <c r="J2" s="40"/>
      <c r="K2" s="110"/>
      <c r="V2" s="43"/>
      <c r="W2" s="161" t="s">
        <v>39</v>
      </c>
      <c r="X2" s="161"/>
      <c r="Y2" s="161"/>
      <c r="Z2" s="43"/>
      <c r="AA2" s="43"/>
      <c r="AB2" s="43"/>
      <c r="AC2" s="43"/>
      <c r="AD2" s="43"/>
    </row>
    <row r="3" spans="1:30" ht="15" customHeight="1" x14ac:dyDescent="0.25">
      <c r="A3" s="109"/>
      <c r="B3" s="97"/>
      <c r="C3" s="1"/>
      <c r="D3" s="131" t="s">
        <v>3</v>
      </c>
      <c r="E3" s="132"/>
      <c r="F3" s="149"/>
      <c r="G3" s="40"/>
      <c r="H3" s="3" t="s">
        <v>32</v>
      </c>
      <c r="I3" s="3"/>
      <c r="J3" s="94">
        <v>20</v>
      </c>
      <c r="K3" s="110"/>
      <c r="V3" s="43" t="s">
        <v>4</v>
      </c>
      <c r="W3" s="44">
        <f>IF(OR(F3="Yes", F3="YES", F3="yes"), 2, 0)</f>
        <v>0</v>
      </c>
      <c r="X3" s="43"/>
      <c r="Y3" s="43"/>
      <c r="Z3" s="43"/>
      <c r="AA3" s="43"/>
      <c r="AB3" s="43"/>
      <c r="AC3" s="43"/>
      <c r="AD3" s="43"/>
    </row>
    <row r="4" spans="1:30" ht="15.75" customHeight="1" x14ac:dyDescent="0.25">
      <c r="A4" s="109"/>
      <c r="B4" s="40"/>
      <c r="C4" s="40"/>
      <c r="D4" s="133"/>
      <c r="E4" s="134"/>
      <c r="F4" s="150"/>
      <c r="G4" s="40"/>
      <c r="H4" s="3" t="s">
        <v>33</v>
      </c>
      <c r="I4" s="3"/>
      <c r="J4" s="95">
        <f>CERTIFY+SUM(SCORECARD)</f>
        <v>0</v>
      </c>
      <c r="K4" s="110"/>
      <c r="V4" s="43"/>
      <c r="W4" s="45">
        <f t="shared" ref="W4:Y8" si="0">IF(ISBLANK(H15), 0, IF(H15=AB17, 1, 0))</f>
        <v>0</v>
      </c>
      <c r="X4" s="45">
        <f t="shared" si="0"/>
        <v>0</v>
      </c>
      <c r="Y4" s="45">
        <f t="shared" si="0"/>
        <v>0</v>
      </c>
      <c r="Z4" s="43"/>
      <c r="AA4" s="43"/>
      <c r="AB4" s="43"/>
      <c r="AC4" s="43"/>
      <c r="AD4" s="43"/>
    </row>
    <row r="5" spans="1:30" ht="15" customHeight="1" x14ac:dyDescent="0.25">
      <c r="A5" s="109"/>
      <c r="B5" s="23" t="s">
        <v>1</v>
      </c>
      <c r="C5" s="23"/>
      <c r="D5" s="133"/>
      <c r="E5" s="134"/>
      <c r="F5" s="150"/>
      <c r="G5" s="40"/>
      <c r="H5" s="152" t="s">
        <v>34</v>
      </c>
      <c r="I5" s="152"/>
      <c r="J5" s="96" t="str">
        <f>IF(OR(F3="Yes", F3="YES", F3="yes"), J4/J3, "")</f>
        <v/>
      </c>
      <c r="K5" s="110"/>
      <c r="V5" s="43"/>
      <c r="W5" s="45">
        <f t="shared" si="0"/>
        <v>0</v>
      </c>
      <c r="X5" s="45">
        <f t="shared" si="0"/>
        <v>0</v>
      </c>
      <c r="Y5" s="45">
        <f t="shared" si="0"/>
        <v>0</v>
      </c>
      <c r="Z5" s="43"/>
      <c r="AA5" s="43"/>
      <c r="AB5" s="43"/>
      <c r="AC5" s="43"/>
      <c r="AD5" s="43"/>
    </row>
    <row r="6" spans="1:30" ht="15.75" customHeight="1" x14ac:dyDescent="0.25">
      <c r="A6" s="109"/>
      <c r="B6" s="97"/>
      <c r="C6" s="1"/>
      <c r="D6" s="133"/>
      <c r="E6" s="134"/>
      <c r="F6" s="150"/>
      <c r="G6" s="40"/>
      <c r="H6" s="40"/>
      <c r="I6" s="40"/>
      <c r="J6" s="40"/>
      <c r="K6" s="110"/>
      <c r="V6" s="43"/>
      <c r="W6" s="45">
        <f t="shared" si="0"/>
        <v>0</v>
      </c>
      <c r="X6" s="45">
        <f t="shared" si="0"/>
        <v>0</v>
      </c>
      <c r="Y6" s="45">
        <f t="shared" si="0"/>
        <v>0</v>
      </c>
      <c r="Z6" s="43"/>
      <c r="AA6" s="43"/>
      <c r="AB6" s="43"/>
      <c r="AC6" s="43"/>
      <c r="AD6" s="43"/>
    </row>
    <row r="7" spans="1:30" ht="15.75" customHeight="1" x14ac:dyDescent="0.25">
      <c r="A7" s="109"/>
      <c r="B7" s="40"/>
      <c r="C7" s="40"/>
      <c r="D7" s="135" t="s">
        <v>30</v>
      </c>
      <c r="E7" s="136"/>
      <c r="F7" s="150"/>
      <c r="G7" s="40"/>
      <c r="H7" s="169" t="s">
        <v>52</v>
      </c>
      <c r="I7" s="170"/>
      <c r="J7" s="171"/>
      <c r="K7" s="110"/>
      <c r="V7" s="43"/>
      <c r="W7" s="45">
        <f t="shared" si="0"/>
        <v>0</v>
      </c>
      <c r="X7" s="45">
        <f t="shared" si="0"/>
        <v>0</v>
      </c>
      <c r="Y7" s="45">
        <f t="shared" si="0"/>
        <v>0</v>
      </c>
      <c r="Z7" s="43"/>
      <c r="AA7" s="43"/>
      <c r="AB7" s="43"/>
      <c r="AC7" s="43"/>
      <c r="AD7" s="43"/>
    </row>
    <row r="8" spans="1:30" ht="15" customHeight="1" x14ac:dyDescent="0.25">
      <c r="A8" s="109"/>
      <c r="B8" s="40"/>
      <c r="C8" s="40"/>
      <c r="D8" s="135"/>
      <c r="E8" s="136"/>
      <c r="F8" s="150"/>
      <c r="G8" s="40"/>
      <c r="H8" s="172"/>
      <c r="I8" s="173"/>
      <c r="J8" s="174"/>
      <c r="K8" s="110"/>
      <c r="V8" s="43"/>
      <c r="W8" s="45">
        <f t="shared" si="0"/>
        <v>0</v>
      </c>
      <c r="X8" s="45">
        <f t="shared" si="0"/>
        <v>0</v>
      </c>
      <c r="Y8" s="45">
        <f t="shared" si="0"/>
        <v>0</v>
      </c>
      <c r="Z8" s="43"/>
      <c r="AA8" s="43"/>
      <c r="AB8" s="43"/>
      <c r="AC8" s="43"/>
      <c r="AD8" s="43"/>
    </row>
    <row r="9" spans="1:30" ht="15" customHeight="1" x14ac:dyDescent="0.25">
      <c r="A9" s="109"/>
      <c r="B9" s="40"/>
      <c r="C9" s="40"/>
      <c r="D9" s="135"/>
      <c r="E9" s="136"/>
      <c r="F9" s="150"/>
      <c r="G9" s="40"/>
      <c r="H9" s="172"/>
      <c r="I9" s="173"/>
      <c r="J9" s="174"/>
      <c r="K9" s="110"/>
      <c r="V9" s="43"/>
      <c r="W9" s="45">
        <f>IF(ISBLANK(H20), 0, IF(H20=AB22, 1, 0))</f>
        <v>0</v>
      </c>
      <c r="X9" s="45">
        <f>IF(ISBLANK(I20), 0, IF(I20=AC22, 1, 0))</f>
        <v>0</v>
      </c>
      <c r="Y9" s="45">
        <f>IF(ISBLANK(J20), 0, IF(J20=AD22, 1, 0))</f>
        <v>0</v>
      </c>
      <c r="Z9" s="43"/>
      <c r="AA9" s="43"/>
      <c r="AB9" s="43"/>
      <c r="AC9" s="43"/>
      <c r="AD9" s="43"/>
    </row>
    <row r="10" spans="1:30" x14ac:dyDescent="0.25">
      <c r="A10" s="109"/>
      <c r="B10" s="40"/>
      <c r="C10" s="40"/>
      <c r="D10" s="137"/>
      <c r="E10" s="138"/>
      <c r="F10" s="151"/>
      <c r="G10" s="40"/>
      <c r="H10" s="175"/>
      <c r="I10" s="176"/>
      <c r="J10" s="177"/>
      <c r="K10" s="110"/>
      <c r="V10" s="43"/>
      <c r="W10" s="43"/>
      <c r="X10" s="43"/>
      <c r="Y10" s="43"/>
      <c r="Z10" s="43"/>
      <c r="AA10" s="43"/>
      <c r="AB10" s="43"/>
      <c r="AC10" s="43"/>
      <c r="AD10" s="43"/>
    </row>
    <row r="11" spans="1:30" x14ac:dyDescent="0.25">
      <c r="A11" s="109"/>
      <c r="B11" s="40"/>
      <c r="C11" s="40"/>
      <c r="D11" s="40"/>
      <c r="E11" s="40"/>
      <c r="F11" s="40"/>
      <c r="G11" s="40"/>
      <c r="H11" s="40"/>
      <c r="I11" s="40"/>
      <c r="J11" s="40"/>
      <c r="K11" s="110"/>
      <c r="V11" s="43"/>
      <c r="W11" s="43"/>
      <c r="X11" s="43"/>
      <c r="Y11" s="43"/>
      <c r="Z11" s="43"/>
      <c r="AA11" s="43"/>
      <c r="AB11" s="43"/>
      <c r="AC11" s="43"/>
      <c r="AD11" s="43"/>
    </row>
    <row r="12" spans="1:30" ht="17.25" customHeight="1" thickBot="1" x14ac:dyDescent="0.35">
      <c r="A12" s="109"/>
      <c r="B12" s="178" t="s">
        <v>13</v>
      </c>
      <c r="C12" s="178"/>
      <c r="D12" s="178"/>
      <c r="E12" s="178"/>
      <c r="F12" s="40"/>
      <c r="G12" s="40"/>
      <c r="H12" s="40"/>
      <c r="I12" s="40"/>
      <c r="J12" s="40"/>
      <c r="K12" s="110"/>
      <c r="V12" s="157"/>
      <c r="W12" s="157"/>
      <c r="X12" s="157"/>
      <c r="Y12" s="157"/>
      <c r="Z12" s="43"/>
      <c r="AA12" s="43"/>
      <c r="AB12" s="43"/>
      <c r="AC12" s="43"/>
      <c r="AD12" s="43"/>
    </row>
    <row r="13" spans="1:30" ht="15.75" thickBot="1" x14ac:dyDescent="0.3">
      <c r="A13" s="109"/>
      <c r="B13" s="40"/>
      <c r="C13" s="23"/>
      <c r="D13" s="23"/>
      <c r="E13" s="23"/>
      <c r="F13" s="40"/>
      <c r="G13" s="23" t="s">
        <v>10</v>
      </c>
      <c r="H13" s="166" t="s">
        <v>25</v>
      </c>
      <c r="I13" s="167"/>
      <c r="J13" s="168"/>
      <c r="K13" s="110"/>
      <c r="V13" s="43"/>
      <c r="W13" s="46"/>
      <c r="X13" s="46"/>
      <c r="Y13" s="46"/>
      <c r="Z13" s="43"/>
      <c r="AA13" s="43"/>
      <c r="AB13" s="43"/>
      <c r="AC13" s="43"/>
      <c r="AD13" s="43"/>
    </row>
    <row r="14" spans="1:30" ht="15.75" thickBot="1" x14ac:dyDescent="0.3">
      <c r="A14" s="109"/>
      <c r="B14" s="23" t="s">
        <v>5</v>
      </c>
      <c r="C14" s="163" t="s">
        <v>22</v>
      </c>
      <c r="D14" s="164"/>
      <c r="E14" s="165"/>
      <c r="F14" s="40"/>
      <c r="G14" s="89" t="s">
        <v>24</v>
      </c>
      <c r="H14" s="36" t="s">
        <v>19</v>
      </c>
      <c r="I14" s="36" t="s">
        <v>20</v>
      </c>
      <c r="J14" s="36" t="s">
        <v>21</v>
      </c>
      <c r="K14" s="111"/>
      <c r="M14" s="2"/>
      <c r="N14" s="2"/>
      <c r="O14" s="2"/>
      <c r="P14" s="2"/>
      <c r="Q14" s="2"/>
      <c r="R14" s="2"/>
      <c r="S14" s="2"/>
      <c r="T14" s="2"/>
      <c r="V14" s="46" t="s">
        <v>5</v>
      </c>
      <c r="W14" s="158" t="s">
        <v>22</v>
      </c>
      <c r="X14" s="159"/>
      <c r="Y14" s="160"/>
      <c r="Z14" s="43"/>
      <c r="AA14" s="47" t="s">
        <v>10</v>
      </c>
      <c r="AB14" s="47"/>
      <c r="AC14" s="47"/>
      <c r="AD14" s="47"/>
    </row>
    <row r="15" spans="1:30" ht="15.75" thickBot="1" x14ac:dyDescent="0.3">
      <c r="A15" s="109"/>
      <c r="B15" s="8" t="s">
        <v>6</v>
      </c>
      <c r="C15" s="27" t="s">
        <v>19</v>
      </c>
      <c r="D15" s="9" t="s">
        <v>20</v>
      </c>
      <c r="E15" s="10" t="s">
        <v>21</v>
      </c>
      <c r="F15" s="40"/>
      <c r="G15" s="33" t="s">
        <v>14</v>
      </c>
      <c r="H15" s="90"/>
      <c r="I15" s="90"/>
      <c r="J15" s="90"/>
      <c r="K15" s="112"/>
      <c r="M15" s="32"/>
      <c r="N15" s="32"/>
      <c r="O15" s="32"/>
      <c r="P15" s="32"/>
      <c r="Q15" s="32"/>
      <c r="R15" s="32"/>
      <c r="S15" s="32"/>
      <c r="T15" s="32"/>
      <c r="V15" s="48" t="s">
        <v>6</v>
      </c>
      <c r="W15" s="49" t="s">
        <v>19</v>
      </c>
      <c r="X15" s="50" t="s">
        <v>20</v>
      </c>
      <c r="Y15" s="51" t="s">
        <v>21</v>
      </c>
      <c r="Z15" s="43"/>
      <c r="AA15" s="153" t="s">
        <v>24</v>
      </c>
      <c r="AB15" s="155" t="s">
        <v>25</v>
      </c>
      <c r="AC15" s="155"/>
      <c r="AD15" s="156"/>
    </row>
    <row r="16" spans="1:30" ht="15.75" thickBot="1" x14ac:dyDescent="0.3">
      <c r="A16" s="109"/>
      <c r="B16" s="24" t="s">
        <v>14</v>
      </c>
      <c r="C16" s="28">
        <v>1675000</v>
      </c>
      <c r="D16" s="13">
        <v>1125000</v>
      </c>
      <c r="E16" s="14">
        <v>1435000</v>
      </c>
      <c r="F16" s="40"/>
      <c r="G16" s="34" t="s">
        <v>23</v>
      </c>
      <c r="H16" s="91"/>
      <c r="I16" s="91"/>
      <c r="J16" s="91"/>
      <c r="K16" s="113"/>
      <c r="M16" s="39"/>
      <c r="N16" s="39"/>
      <c r="O16" s="39"/>
      <c r="P16" s="39"/>
      <c r="Q16" s="39"/>
      <c r="R16" s="39"/>
      <c r="S16" s="39"/>
      <c r="T16" s="39"/>
      <c r="V16" s="52" t="s">
        <v>14</v>
      </c>
      <c r="W16" s="53">
        <v>1675000</v>
      </c>
      <c r="X16" s="54">
        <v>1125000</v>
      </c>
      <c r="Y16" s="55">
        <v>1435000</v>
      </c>
      <c r="Z16" s="43"/>
      <c r="AA16" s="154"/>
      <c r="AB16" s="56" t="s">
        <v>19</v>
      </c>
      <c r="AC16" s="56" t="s">
        <v>20</v>
      </c>
      <c r="AD16" s="56" t="s">
        <v>21</v>
      </c>
    </row>
    <row r="17" spans="1:30" x14ac:dyDescent="0.25">
      <c r="A17" s="109"/>
      <c r="B17" s="25" t="s">
        <v>15</v>
      </c>
      <c r="C17" s="29">
        <v>16</v>
      </c>
      <c r="D17" s="15">
        <v>39</v>
      </c>
      <c r="E17" s="16">
        <v>64</v>
      </c>
      <c r="F17" s="40"/>
      <c r="G17" s="34" t="s">
        <v>16</v>
      </c>
      <c r="H17" s="91"/>
      <c r="I17" s="91"/>
      <c r="J17" s="91"/>
      <c r="K17" s="110"/>
      <c r="L17" s="42"/>
      <c r="M17" s="40"/>
      <c r="N17" s="40"/>
      <c r="O17" s="40"/>
      <c r="P17" s="40"/>
      <c r="Q17" s="40"/>
      <c r="R17" s="40"/>
      <c r="S17" s="40"/>
      <c r="T17" s="40"/>
      <c r="V17" s="57" t="s">
        <v>15</v>
      </c>
      <c r="W17" s="58">
        <v>16</v>
      </c>
      <c r="X17" s="59">
        <v>39</v>
      </c>
      <c r="Y17" s="60">
        <v>64</v>
      </c>
      <c r="Z17" s="43"/>
      <c r="AA17" s="61" t="s">
        <v>14</v>
      </c>
      <c r="AB17" s="62">
        <f>(MIN($W$16:$Y$16)/W16)*100</f>
        <v>67.164179104477611</v>
      </c>
      <c r="AC17" s="62">
        <f t="shared" ref="AC17:AD17" si="1">(MIN($W$16:$Y$16)/X16)*100</f>
        <v>100</v>
      </c>
      <c r="AD17" s="62">
        <f t="shared" si="1"/>
        <v>78.397212543554005</v>
      </c>
    </row>
    <row r="18" spans="1:30" x14ac:dyDescent="0.25">
      <c r="A18" s="109"/>
      <c r="B18" s="25" t="s">
        <v>16</v>
      </c>
      <c r="C18" s="29">
        <v>67668601</v>
      </c>
      <c r="D18" s="15">
        <v>29185809</v>
      </c>
      <c r="E18" s="16">
        <v>53290894</v>
      </c>
      <c r="F18" s="40"/>
      <c r="G18" s="35" t="s">
        <v>26</v>
      </c>
      <c r="H18" s="91"/>
      <c r="I18" s="91"/>
      <c r="J18" s="91"/>
      <c r="K18" s="110"/>
      <c r="L18" s="42"/>
      <c r="M18" s="40"/>
      <c r="N18" s="40"/>
      <c r="O18" s="40"/>
      <c r="P18" s="40"/>
      <c r="Q18" s="40"/>
      <c r="R18" s="40"/>
      <c r="S18" s="40"/>
      <c r="T18" s="40"/>
      <c r="V18" s="57" t="s">
        <v>16</v>
      </c>
      <c r="W18" s="58">
        <v>67668601</v>
      </c>
      <c r="X18" s="59">
        <v>29185809</v>
      </c>
      <c r="Y18" s="60">
        <v>53290894</v>
      </c>
      <c r="Z18" s="43"/>
      <c r="AA18" s="63" t="s">
        <v>23</v>
      </c>
      <c r="AB18" s="64">
        <f>IF(W17&lt;26, 75, 25)</f>
        <v>75</v>
      </c>
      <c r="AC18" s="64">
        <f t="shared" ref="AC18:AD18" si="2">IF(X17&lt;26, 75, 25)</f>
        <v>25</v>
      </c>
      <c r="AD18" s="64">
        <f t="shared" si="2"/>
        <v>25</v>
      </c>
    </row>
    <row r="19" spans="1:30" ht="15.75" thickBot="1" x14ac:dyDescent="0.3">
      <c r="A19" s="109"/>
      <c r="B19" s="25" t="s">
        <v>17</v>
      </c>
      <c r="C19" s="30">
        <v>0.17</v>
      </c>
      <c r="D19" s="17">
        <v>0.33</v>
      </c>
      <c r="E19" s="18">
        <v>0.23</v>
      </c>
      <c r="F19" s="40"/>
      <c r="G19" s="37" t="s">
        <v>27</v>
      </c>
      <c r="H19" s="92"/>
      <c r="I19" s="92"/>
      <c r="J19" s="92"/>
      <c r="K19" s="110"/>
      <c r="L19" s="42"/>
      <c r="M19" s="40"/>
      <c r="N19" s="40"/>
      <c r="O19" s="40"/>
      <c r="P19" s="40"/>
      <c r="Q19" s="40"/>
      <c r="R19" s="40"/>
      <c r="S19" s="40"/>
      <c r="T19" s="40"/>
      <c r="V19" s="57" t="s">
        <v>17</v>
      </c>
      <c r="W19" s="65">
        <v>0.17</v>
      </c>
      <c r="X19" s="66">
        <v>0.33</v>
      </c>
      <c r="Y19" s="67">
        <v>0.23</v>
      </c>
      <c r="Z19" s="43"/>
      <c r="AA19" s="63" t="s">
        <v>16</v>
      </c>
      <c r="AB19" s="64">
        <f>(W18/MAX($W$18:$Y$18))*100</f>
        <v>100</v>
      </c>
      <c r="AC19" s="64">
        <f t="shared" ref="AC19:AD19" si="3">(X18/MAX($W$18:$Y$18))*100</f>
        <v>43.130504500898432</v>
      </c>
      <c r="AD19" s="64">
        <f t="shared" si="3"/>
        <v>78.752764520726544</v>
      </c>
    </row>
    <row r="20" spans="1:30" ht="15.75" thickBot="1" x14ac:dyDescent="0.3">
      <c r="A20" s="109"/>
      <c r="B20" s="26" t="s">
        <v>18</v>
      </c>
      <c r="C20" s="31" t="s">
        <v>40</v>
      </c>
      <c r="D20" s="11" t="s">
        <v>41</v>
      </c>
      <c r="E20" s="12" t="s">
        <v>40</v>
      </c>
      <c r="F20" s="40"/>
      <c r="G20" s="38" t="s">
        <v>28</v>
      </c>
      <c r="H20" s="93"/>
      <c r="I20" s="93"/>
      <c r="J20" s="93"/>
      <c r="K20" s="110"/>
      <c r="L20" s="40"/>
      <c r="M20" s="40"/>
      <c r="N20" s="40"/>
      <c r="O20" s="40"/>
      <c r="P20" s="40"/>
      <c r="Q20" s="40"/>
      <c r="R20" s="40"/>
      <c r="S20" s="40"/>
      <c r="T20" s="40"/>
      <c r="V20" s="68" t="s">
        <v>18</v>
      </c>
      <c r="W20" s="69" t="s">
        <v>8</v>
      </c>
      <c r="X20" s="70" t="s">
        <v>7</v>
      </c>
      <c r="Y20" s="71" t="s">
        <v>8</v>
      </c>
      <c r="Z20" s="43"/>
      <c r="AA20" s="72" t="s">
        <v>26</v>
      </c>
      <c r="AB20" s="64">
        <f>(W19/MAX($W$19:$Y$19))*100</f>
        <v>51.515151515151516</v>
      </c>
      <c r="AC20" s="64">
        <f t="shared" ref="AC20:AD20" si="4">(X19/MAX($W$19:$Y$19))*100</f>
        <v>100</v>
      </c>
      <c r="AD20" s="64">
        <f t="shared" si="4"/>
        <v>69.696969696969703</v>
      </c>
    </row>
    <row r="21" spans="1:30" ht="15.75" thickBot="1" x14ac:dyDescent="0.3">
      <c r="A21" s="109"/>
      <c r="B21" s="40"/>
      <c r="C21" s="40"/>
      <c r="D21" s="40"/>
      <c r="E21" s="40"/>
      <c r="F21" s="40"/>
      <c r="G21" s="40"/>
      <c r="H21" s="40"/>
      <c r="I21" s="40"/>
      <c r="J21" s="40"/>
      <c r="K21" s="110"/>
      <c r="L21" s="40"/>
      <c r="M21" s="40"/>
      <c r="N21" s="40"/>
      <c r="O21" s="40"/>
      <c r="P21" s="40"/>
      <c r="Q21" s="40"/>
      <c r="R21" s="40"/>
      <c r="S21" s="40"/>
      <c r="T21" s="40"/>
      <c r="V21" s="43"/>
      <c r="W21" s="43"/>
      <c r="X21" s="43"/>
      <c r="Y21" s="43"/>
      <c r="Z21" s="43"/>
      <c r="AA21" s="73" t="s">
        <v>27</v>
      </c>
      <c r="AB21" s="74">
        <f>IF(W20="Y", 100, 0)</f>
        <v>100</v>
      </c>
      <c r="AC21" s="74">
        <f t="shared" ref="AC21:AD21" si="5">IF(X20="Y", 100, 0)</f>
        <v>0</v>
      </c>
      <c r="AD21" s="74">
        <f t="shared" si="5"/>
        <v>100</v>
      </c>
    </row>
    <row r="22" spans="1:30" ht="15.75" thickBot="1" x14ac:dyDescent="0.3">
      <c r="A22" s="109"/>
      <c r="B22" s="22" t="s">
        <v>9</v>
      </c>
      <c r="C22" s="22"/>
      <c r="D22" s="40"/>
      <c r="E22" s="40"/>
      <c r="F22" s="40"/>
      <c r="G22" s="40"/>
      <c r="H22" s="40"/>
      <c r="I22" s="40"/>
      <c r="J22" s="40"/>
      <c r="K22" s="110"/>
      <c r="L22" s="40"/>
      <c r="M22" s="40"/>
      <c r="N22" s="40"/>
      <c r="O22" s="40"/>
      <c r="P22" s="40"/>
      <c r="Q22" s="40"/>
      <c r="R22" s="40"/>
      <c r="S22" s="40"/>
      <c r="T22" s="40"/>
      <c r="V22" s="43"/>
      <c r="W22" s="43"/>
      <c r="X22" s="43"/>
      <c r="Y22" s="43"/>
      <c r="Z22" s="43"/>
      <c r="AA22" s="75" t="s">
        <v>28</v>
      </c>
      <c r="AB22" s="76">
        <f>AVERAGE(AB17*$W$25, AB18*$W$26, AB19*$W$27, AB20*$W$28, AB21*$W$29)</f>
        <v>14.04262777023971</v>
      </c>
      <c r="AC22" s="76">
        <f t="shared" ref="AC22:AD22" si="6">AVERAGE(AC17*$W$25, AC18*$W$26, AC19*$W$27, AC20*$W$28, AC21*$W$29)</f>
        <v>13.543915135026953</v>
      </c>
      <c r="AD22" s="76">
        <f t="shared" si="6"/>
        <v>12.627259316151836</v>
      </c>
    </row>
    <row r="23" spans="1:30" ht="15.75" thickBot="1" x14ac:dyDescent="0.3">
      <c r="A23" s="109"/>
      <c r="B23" s="7" t="s">
        <v>6</v>
      </c>
      <c r="C23" s="88" t="s">
        <v>11</v>
      </c>
      <c r="D23" s="40"/>
      <c r="E23" s="122" t="s">
        <v>12</v>
      </c>
      <c r="F23" s="123"/>
      <c r="G23" s="123"/>
      <c r="H23" s="123"/>
      <c r="I23" s="123"/>
      <c r="J23" s="124"/>
      <c r="K23" s="110"/>
      <c r="V23" s="77" t="s">
        <v>9</v>
      </c>
      <c r="W23" s="77"/>
      <c r="X23" s="43"/>
      <c r="Y23" s="43"/>
      <c r="Z23" s="43"/>
      <c r="AA23" s="43"/>
      <c r="AB23" s="43"/>
      <c r="AC23" s="43"/>
      <c r="AD23" s="43"/>
    </row>
    <row r="24" spans="1:30" ht="15.75" thickBot="1" x14ac:dyDescent="0.3">
      <c r="A24" s="109"/>
      <c r="B24" s="4" t="s">
        <v>14</v>
      </c>
      <c r="C24" s="19">
        <v>0.2</v>
      </c>
      <c r="D24" s="40"/>
      <c r="E24" s="103" t="s">
        <v>47</v>
      </c>
      <c r="F24" s="104"/>
      <c r="G24" s="104"/>
      <c r="H24" s="104"/>
      <c r="I24" s="104"/>
      <c r="J24" s="105"/>
      <c r="K24" s="114"/>
      <c r="L24" s="41"/>
      <c r="M24" s="41"/>
      <c r="N24" s="41"/>
      <c r="O24" s="41"/>
      <c r="P24" s="41"/>
      <c r="Q24" s="41"/>
      <c r="R24" s="41"/>
      <c r="S24" s="41"/>
      <c r="T24" s="41"/>
      <c r="V24" s="78" t="s">
        <v>6</v>
      </c>
      <c r="W24" s="79" t="s">
        <v>11</v>
      </c>
      <c r="X24" s="43"/>
      <c r="Y24" s="139" t="s">
        <v>12</v>
      </c>
      <c r="Z24" s="140"/>
      <c r="AA24" s="140"/>
      <c r="AB24" s="140"/>
      <c r="AC24" s="140"/>
      <c r="AD24" s="141"/>
    </row>
    <row r="25" spans="1:30" x14ac:dyDescent="0.25">
      <c r="A25" s="109"/>
      <c r="B25" s="5" t="s">
        <v>23</v>
      </c>
      <c r="C25" s="20">
        <v>0.25</v>
      </c>
      <c r="D25" s="40"/>
      <c r="E25" s="100" t="s">
        <v>35</v>
      </c>
      <c r="F25" s="101"/>
      <c r="G25" s="101"/>
      <c r="H25" s="101"/>
      <c r="I25" s="101"/>
      <c r="J25" s="102"/>
      <c r="K25" s="115"/>
      <c r="L25" s="42"/>
      <c r="M25" s="42"/>
      <c r="N25" s="42"/>
      <c r="O25" s="42"/>
      <c r="P25" s="42"/>
      <c r="Q25" s="42"/>
      <c r="R25" s="42"/>
      <c r="S25" s="42"/>
      <c r="T25" s="42"/>
      <c r="V25" s="80" t="s">
        <v>14</v>
      </c>
      <c r="W25" s="81">
        <v>0.2</v>
      </c>
      <c r="X25" s="43"/>
      <c r="Y25" s="142" t="s">
        <v>36</v>
      </c>
      <c r="Z25" s="143"/>
      <c r="AA25" s="143"/>
      <c r="AB25" s="143"/>
      <c r="AC25" s="143"/>
      <c r="AD25" s="144"/>
    </row>
    <row r="26" spans="1:30" x14ac:dyDescent="0.25">
      <c r="A26" s="109"/>
      <c r="B26" s="5" t="s">
        <v>16</v>
      </c>
      <c r="C26" s="20">
        <v>0.15</v>
      </c>
      <c r="D26" s="40"/>
      <c r="E26" s="100" t="s">
        <v>48</v>
      </c>
      <c r="F26" s="101"/>
      <c r="G26" s="101"/>
      <c r="H26" s="101"/>
      <c r="I26" s="101"/>
      <c r="J26" s="102"/>
      <c r="K26" s="115"/>
      <c r="L26" s="42"/>
      <c r="M26" s="42"/>
      <c r="N26" s="42"/>
      <c r="O26" s="42"/>
      <c r="P26" s="42"/>
      <c r="Q26" s="42"/>
      <c r="R26" s="42"/>
      <c r="S26" s="42"/>
      <c r="T26" s="42"/>
      <c r="V26" s="82" t="s">
        <v>23</v>
      </c>
      <c r="W26" s="83">
        <v>0.25</v>
      </c>
      <c r="X26" s="43"/>
      <c r="Y26" s="125" t="s">
        <v>35</v>
      </c>
      <c r="Z26" s="126"/>
      <c r="AA26" s="126"/>
      <c r="AB26" s="126"/>
      <c r="AC26" s="126"/>
      <c r="AD26" s="127"/>
    </row>
    <row r="27" spans="1:30" x14ac:dyDescent="0.25">
      <c r="A27" s="109"/>
      <c r="B27" s="5" t="s">
        <v>17</v>
      </c>
      <c r="C27" s="20">
        <v>0.35</v>
      </c>
      <c r="D27" s="40"/>
      <c r="E27" s="100" t="s">
        <v>49</v>
      </c>
      <c r="F27" s="101"/>
      <c r="G27" s="101"/>
      <c r="H27" s="101"/>
      <c r="I27" s="101"/>
      <c r="J27" s="102"/>
      <c r="K27" s="115"/>
      <c r="L27" s="42"/>
      <c r="M27" s="42"/>
      <c r="N27" s="42"/>
      <c r="O27" s="42"/>
      <c r="P27" s="42"/>
      <c r="Q27" s="42"/>
      <c r="R27" s="42"/>
      <c r="S27" s="42"/>
      <c r="T27" s="42"/>
      <c r="V27" s="82" t="s">
        <v>16</v>
      </c>
      <c r="W27" s="83">
        <v>0.15</v>
      </c>
      <c r="X27" s="43"/>
      <c r="Y27" s="125" t="s">
        <v>37</v>
      </c>
      <c r="Z27" s="126"/>
      <c r="AA27" s="126"/>
      <c r="AB27" s="126"/>
      <c r="AC27" s="126"/>
      <c r="AD27" s="127"/>
    </row>
    <row r="28" spans="1:30" ht="15.75" thickBot="1" x14ac:dyDescent="0.3">
      <c r="A28" s="109"/>
      <c r="B28" s="6" t="s">
        <v>18</v>
      </c>
      <c r="C28" s="21">
        <v>0.05</v>
      </c>
      <c r="D28" s="40"/>
      <c r="E28" s="145" t="s">
        <v>29</v>
      </c>
      <c r="F28" s="146"/>
      <c r="G28" s="146"/>
      <c r="H28" s="146"/>
      <c r="I28" s="146"/>
      <c r="J28" s="147"/>
      <c r="K28" s="115"/>
      <c r="L28" s="42"/>
      <c r="M28" s="42"/>
      <c r="N28" s="42"/>
      <c r="O28" s="42"/>
      <c r="P28" s="42"/>
      <c r="Q28" s="42"/>
      <c r="R28" s="42"/>
      <c r="S28" s="42"/>
      <c r="T28" s="42"/>
      <c r="V28" s="82" t="s">
        <v>17</v>
      </c>
      <c r="W28" s="83">
        <v>0.35</v>
      </c>
      <c r="X28" s="43"/>
      <c r="Y28" s="125" t="s">
        <v>38</v>
      </c>
      <c r="Z28" s="126"/>
      <c r="AA28" s="126"/>
      <c r="AB28" s="126"/>
      <c r="AC28" s="126"/>
      <c r="AD28" s="127"/>
    </row>
    <row r="29" spans="1:30" ht="15.75" thickBot="1" x14ac:dyDescent="0.3">
      <c r="A29" s="116"/>
      <c r="B29" s="117"/>
      <c r="C29" s="117"/>
      <c r="D29" s="117"/>
      <c r="E29" s="117"/>
      <c r="F29" s="117"/>
      <c r="G29" s="117"/>
      <c r="H29" s="117"/>
      <c r="I29" s="117"/>
      <c r="J29" s="117"/>
      <c r="K29" s="118"/>
      <c r="L29" s="42"/>
      <c r="M29" s="42"/>
      <c r="N29" s="42"/>
      <c r="O29" s="42"/>
      <c r="P29" s="42"/>
      <c r="Q29" s="42"/>
      <c r="R29" s="42"/>
      <c r="S29" s="42"/>
      <c r="T29" s="42"/>
      <c r="V29" s="84" t="s">
        <v>18</v>
      </c>
      <c r="W29" s="85">
        <v>0.05</v>
      </c>
      <c r="X29" s="43"/>
      <c r="Y29" s="128" t="s">
        <v>29</v>
      </c>
      <c r="Z29" s="129"/>
      <c r="AA29" s="129"/>
      <c r="AB29" s="129"/>
      <c r="AC29" s="129"/>
      <c r="AD29" s="130"/>
    </row>
  </sheetData>
  <sheetProtection password="9F2E" sheet="1" objects="1" scenarios="1"/>
  <protectedRanges>
    <protectedRange sqref="H15:J20 B3 B6 F3" name="Exam"/>
  </protectedRanges>
  <mergeCells count="23">
    <mergeCell ref="D2:E2"/>
    <mergeCell ref="F3:F10"/>
    <mergeCell ref="H5:I5"/>
    <mergeCell ref="AA15:AA16"/>
    <mergeCell ref="AB15:AD15"/>
    <mergeCell ref="V12:Y12"/>
    <mergeCell ref="W14:Y14"/>
    <mergeCell ref="W2:Y2"/>
    <mergeCell ref="H2:I2"/>
    <mergeCell ref="C14:E14"/>
    <mergeCell ref="H13:J13"/>
    <mergeCell ref="H7:J10"/>
    <mergeCell ref="B12:E12"/>
    <mergeCell ref="E23:J23"/>
    <mergeCell ref="Y28:AD28"/>
    <mergeCell ref="Y29:AD29"/>
    <mergeCell ref="D3:E6"/>
    <mergeCell ref="D7:E10"/>
    <mergeCell ref="Y24:AD24"/>
    <mergeCell ref="Y25:AD25"/>
    <mergeCell ref="Y26:AD26"/>
    <mergeCell ref="Y27:AD27"/>
    <mergeCell ref="E28:J28"/>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Product Analysis</vt:lpstr>
      <vt:lpstr>CERTIFY</vt:lpstr>
      <vt:lpstr>SCORECARD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Tyworth</dc:creator>
  <cp:lastModifiedBy>FRANK M SOROKACH</cp:lastModifiedBy>
  <dcterms:created xsi:type="dcterms:W3CDTF">2012-08-03T17:50:43Z</dcterms:created>
  <dcterms:modified xsi:type="dcterms:W3CDTF">2015-10-05T17:24:38Z</dcterms:modified>
</cp:coreProperties>
</file>