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cuments\Econ 6000\"/>
    </mc:Choice>
  </mc:AlternateContent>
  <bookViews>
    <workbookView xWindow="0" yWindow="0" windowWidth="20490" windowHeight="8340" activeTab="5"/>
  </bookViews>
  <sheets>
    <sheet name="Data" sheetId="1" r:id="rId1"/>
    <sheet name="Linear Regression" sheetId="5" r:id="rId2"/>
    <sheet name="Calculations" sheetId="6" r:id="rId3"/>
    <sheet name="Log Linear Regression" sheetId="4" r:id="rId4"/>
    <sheet name="Plot demand" sheetId="2" r:id="rId5"/>
    <sheet name="solution" sheetId="7" r:id="rId6"/>
  </sheets>
  <calcPr calcId="152511"/>
</workbook>
</file>

<file path=xl/calcChain.xml><?xml version="1.0" encoding="utf-8"?>
<calcChain xmlns="http://schemas.openxmlformats.org/spreadsheetml/2006/main">
  <c r="K4" i="7" l="1"/>
  <c r="M4" i="7" s="1"/>
  <c r="N4" i="7" s="1"/>
  <c r="L4" i="7"/>
  <c r="K5" i="7"/>
  <c r="M5" i="7" s="1"/>
  <c r="N5" i="7" s="1"/>
  <c r="L5" i="7"/>
  <c r="K6" i="7"/>
  <c r="M6" i="7" s="1"/>
  <c r="N6" i="7" s="1"/>
  <c r="L6" i="7"/>
  <c r="K7" i="7"/>
  <c r="M7" i="7" s="1"/>
  <c r="N7" i="7" s="1"/>
  <c r="L7" i="7"/>
  <c r="K8" i="7"/>
  <c r="M8" i="7" s="1"/>
  <c r="N8" i="7" s="1"/>
  <c r="L8" i="7"/>
  <c r="K9" i="7"/>
  <c r="M9" i="7" s="1"/>
  <c r="N9" i="7" s="1"/>
  <c r="L9" i="7"/>
  <c r="K10" i="7"/>
  <c r="M10" i="7" s="1"/>
  <c r="N10" i="7" s="1"/>
  <c r="L10" i="7"/>
  <c r="K11" i="7"/>
  <c r="M11" i="7" s="1"/>
  <c r="N11" i="7" s="1"/>
  <c r="L11" i="7"/>
  <c r="K12" i="7"/>
  <c r="M12" i="7" s="1"/>
  <c r="N12" i="7" s="1"/>
  <c r="L12" i="7"/>
  <c r="K13" i="7"/>
  <c r="M13" i="7" s="1"/>
  <c r="N13" i="7" s="1"/>
  <c r="L13" i="7"/>
  <c r="K14" i="7"/>
  <c r="M14" i="7" s="1"/>
  <c r="N14" i="7" s="1"/>
  <c r="L14" i="7"/>
  <c r="K15" i="7"/>
  <c r="M15" i="7" s="1"/>
  <c r="N15" i="7" s="1"/>
  <c r="L15" i="7"/>
  <c r="K16" i="7"/>
  <c r="M16" i="7" s="1"/>
  <c r="N16" i="7" s="1"/>
  <c r="L16" i="7"/>
  <c r="K17" i="7"/>
  <c r="M17" i="7" s="1"/>
  <c r="N17" i="7" s="1"/>
  <c r="L17" i="7"/>
  <c r="K18" i="7"/>
  <c r="M18" i="7" s="1"/>
  <c r="N18" i="7" s="1"/>
  <c r="L18" i="7"/>
  <c r="K19" i="7"/>
  <c r="M19" i="7" s="1"/>
  <c r="N19" i="7" s="1"/>
  <c r="L19" i="7"/>
  <c r="K20" i="7"/>
  <c r="M20" i="7" s="1"/>
  <c r="N20" i="7" s="1"/>
  <c r="L20" i="7"/>
  <c r="K21" i="7"/>
  <c r="M21" i="7" s="1"/>
  <c r="N21" i="7" s="1"/>
  <c r="L21" i="7"/>
  <c r="K22" i="7"/>
  <c r="M22" i="7" s="1"/>
  <c r="N22" i="7" s="1"/>
  <c r="L22" i="7"/>
  <c r="K23" i="7"/>
  <c r="M23" i="7" s="1"/>
  <c r="N23" i="7" s="1"/>
  <c r="L23" i="7"/>
  <c r="K24" i="7"/>
  <c r="M24" i="7" s="1"/>
  <c r="N24" i="7" s="1"/>
  <c r="L24" i="7"/>
  <c r="K25" i="7"/>
  <c r="M25" i="7" s="1"/>
  <c r="N25" i="7" s="1"/>
  <c r="L25" i="7"/>
  <c r="K26" i="7"/>
  <c r="M26" i="7" s="1"/>
  <c r="N26" i="7" s="1"/>
  <c r="L26" i="7"/>
  <c r="K27" i="7"/>
  <c r="M27" i="7" s="1"/>
  <c r="N27" i="7" s="1"/>
  <c r="L27" i="7"/>
  <c r="K28" i="7"/>
  <c r="M28" i="7" s="1"/>
  <c r="N28" i="7" s="1"/>
  <c r="L28" i="7"/>
  <c r="K29" i="7"/>
  <c r="M29" i="7" s="1"/>
  <c r="N29" i="7" s="1"/>
  <c r="L29" i="7"/>
  <c r="K30" i="7"/>
  <c r="M30" i="7" s="1"/>
  <c r="N30" i="7" s="1"/>
  <c r="L30" i="7"/>
  <c r="K31" i="7"/>
  <c r="M31" i="7" s="1"/>
  <c r="N31" i="7" s="1"/>
  <c r="L31" i="7"/>
  <c r="L3" i="7"/>
  <c r="K3" i="7"/>
  <c r="M3" i="7" s="1"/>
  <c r="N3" i="7" s="1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D4" i="7"/>
  <c r="F4" i="7" s="1"/>
  <c r="G4" i="7" s="1"/>
  <c r="D5" i="7"/>
  <c r="D6" i="7"/>
  <c r="F6" i="7" s="1"/>
  <c r="G6" i="7" s="1"/>
  <c r="D7" i="7"/>
  <c r="F7" i="7" s="1"/>
  <c r="G7" i="7" s="1"/>
  <c r="D8" i="7"/>
  <c r="F8" i="7" s="1"/>
  <c r="G8" i="7" s="1"/>
  <c r="D9" i="7"/>
  <c r="D10" i="7"/>
  <c r="F10" i="7" s="1"/>
  <c r="G10" i="7" s="1"/>
  <c r="D11" i="7"/>
  <c r="F11" i="7" s="1"/>
  <c r="G11" i="7" s="1"/>
  <c r="D12" i="7"/>
  <c r="F12" i="7" s="1"/>
  <c r="G12" i="7" s="1"/>
  <c r="D13" i="7"/>
  <c r="D14" i="7"/>
  <c r="F14" i="7" s="1"/>
  <c r="G14" i="7" s="1"/>
  <c r="D15" i="7"/>
  <c r="F15" i="7" s="1"/>
  <c r="G15" i="7" s="1"/>
  <c r="D16" i="7"/>
  <c r="F16" i="7" s="1"/>
  <c r="G16" i="7" s="1"/>
  <c r="D17" i="7"/>
  <c r="D18" i="7"/>
  <c r="F18" i="7" s="1"/>
  <c r="G18" i="7" s="1"/>
  <c r="D19" i="7"/>
  <c r="F19" i="7" s="1"/>
  <c r="G19" i="7" s="1"/>
  <c r="D20" i="7"/>
  <c r="F20" i="7" s="1"/>
  <c r="G20" i="7" s="1"/>
  <c r="D21" i="7"/>
  <c r="D22" i="7"/>
  <c r="F22" i="7" s="1"/>
  <c r="G22" i="7" s="1"/>
  <c r="D23" i="7"/>
  <c r="F23" i="7" s="1"/>
  <c r="G23" i="7" s="1"/>
  <c r="D24" i="7"/>
  <c r="F24" i="7" s="1"/>
  <c r="G24" i="7" s="1"/>
  <c r="D25" i="7"/>
  <c r="D26" i="7"/>
  <c r="F26" i="7" s="1"/>
  <c r="G26" i="7" s="1"/>
  <c r="D27" i="7"/>
  <c r="F27" i="7" s="1"/>
  <c r="G27" i="7" s="1"/>
  <c r="D28" i="7"/>
  <c r="F28" i="7" s="1"/>
  <c r="G28" i="7" s="1"/>
  <c r="D29" i="7"/>
  <c r="D30" i="7"/>
  <c r="F30" i="7" s="1"/>
  <c r="G30" i="7" s="1"/>
  <c r="D31" i="7"/>
  <c r="F31" i="7" s="1"/>
  <c r="G31" i="7" s="1"/>
  <c r="D3" i="7"/>
  <c r="F5" i="7"/>
  <c r="G5" i="7" s="1"/>
  <c r="F9" i="7"/>
  <c r="G9" i="7" s="1"/>
  <c r="F13" i="7"/>
  <c r="G13" i="7" s="1"/>
  <c r="F17" i="7"/>
  <c r="G17" i="7" s="1"/>
  <c r="F21" i="7"/>
  <c r="G21" i="7" s="1"/>
  <c r="F25" i="7"/>
  <c r="G25" i="7" s="1"/>
  <c r="F29" i="7"/>
  <c r="G29" i="7" s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I3" i="2"/>
  <c r="H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" i="2"/>
  <c r="F3" i="7" l="1"/>
  <c r="G3" i="7" s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" i="2"/>
  <c r="B34" i="1"/>
  <c r="B5" i="6" s="1"/>
  <c r="B7" i="6" s="1"/>
  <c r="A34" i="1"/>
  <c r="B4" i="6" s="1"/>
</calcChain>
</file>

<file path=xl/sharedStrings.xml><?xml version="1.0" encoding="utf-8"?>
<sst xmlns="http://schemas.openxmlformats.org/spreadsheetml/2006/main" count="93" uniqueCount="44">
  <si>
    <t>Quantity</t>
  </si>
  <si>
    <t>Price</t>
  </si>
  <si>
    <t>HHI</t>
  </si>
  <si>
    <t>Market Demand Data</t>
  </si>
  <si>
    <t>Demand Curve #1</t>
  </si>
  <si>
    <t>Demand Curve #2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</si>
  <si>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</si>
  <si>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</si>
  <si>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</si>
  <si>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</si>
  <si>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</si>
  <si>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</si>
  <si>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</si>
  <si>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</si>
  <si>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</si>
  <si>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</si>
  <si>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</si>
  <si>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</si>
  <si>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</si>
  <si>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</si>
  <si>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</si>
  <si>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</si>
  <si>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</si>
  <si>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</si>
  <si>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</si>
  <si>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</si>
  <si>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</si>
  <si>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</si>
  <si>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</si>
  <si>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</si>
  <si>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lnQ</t>
  </si>
  <si>
    <t>lnP</t>
  </si>
  <si>
    <t>lnHHI</t>
  </si>
  <si>
    <t>Calculating Elasticity from Linear Regression</t>
  </si>
  <si>
    <t>Q=</t>
  </si>
  <si>
    <t>E=dQ/dP *P/Q</t>
  </si>
  <si>
    <t>P=</t>
  </si>
  <si>
    <t>Ep=</t>
  </si>
  <si>
    <t>predicted ln Q</t>
  </si>
  <si>
    <t>ln P</t>
  </si>
  <si>
    <t>ln HHI</t>
  </si>
  <si>
    <t>predicted Q</t>
  </si>
  <si>
    <t xml:space="preserve">YES THEY LOOK LIKE TEXT BOOK DIAGRAMS. </t>
  </si>
  <si>
    <t xml:space="preserve">AS INCOME RISE FROM 5 TO 50 DEMAND CURVE SHIFTS TO RIGHT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</si>
</sst>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i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1" fillId="0" borderId="0" xfId="0" applyFont="1"/>
    <xf numFmtId="0" fontId="3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/>
    <xf numFmtId="164" fontId="5" fillId="0" borderId="8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1" fillId="0" borderId="0" xfId="0" applyFont="1" applyFill="1" applyBorder="1" applyAlignment="1"/>
    <xf numFmtId="0" fontId="11" fillId="0" borderId="7" xfId="0" applyFont="1" applyBorder="1"/>
    <xf numFmtId="0" fontId="11" fillId="0" borderId="9" xfId="0" applyFont="1" applyBorder="1"/>
    <xf numFmtId="0" fontId="13" fillId="0" borderId="2" xfId="0" applyFont="1" applyFill="1" applyBorder="1" applyAlignment="1">
      <alignment horizontal="center"/>
    </xf>
    <xf numFmtId="0" fontId="11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 Demand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Market Demanad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Data!$A$3:$A$31</c:f>
              <c:numCache>
                <c:formatCode>0.0000</c:formatCode>
                <c:ptCount val="29"/>
                <c:pt idx="0">
                  <c:v>240.51146013371977</c:v>
                </c:pt>
                <c:pt idx="1">
                  <c:v>396.86658906150751</c:v>
                </c:pt>
                <c:pt idx="2">
                  <c:v>965.13334379998003</c:v>
                </c:pt>
                <c:pt idx="3">
                  <c:v>264.23886761775674</c:v>
                </c:pt>
                <c:pt idx="4">
                  <c:v>1236.1190867448317</c:v>
                </c:pt>
                <c:pt idx="5">
                  <c:v>589.63556972634581</c:v>
                </c:pt>
                <c:pt idx="6">
                  <c:v>384.83414072484675</c:v>
                </c:pt>
                <c:pt idx="7">
                  <c:v>357.00362607131154</c:v>
                </c:pt>
                <c:pt idx="8">
                  <c:v>1042.5038063243776</c:v>
                </c:pt>
                <c:pt idx="9">
                  <c:v>547.0652685183336</c:v>
                </c:pt>
                <c:pt idx="10">
                  <c:v>204.82613874491253</c:v>
                </c:pt>
                <c:pt idx="11">
                  <c:v>245.4149415200215</c:v>
                </c:pt>
                <c:pt idx="12">
                  <c:v>1236.4960762642918</c:v>
                </c:pt>
                <c:pt idx="13">
                  <c:v>206.10852181926793</c:v>
                </c:pt>
                <c:pt idx="14">
                  <c:v>254.31735297308214</c:v>
                </c:pt>
                <c:pt idx="15">
                  <c:v>284.25266668776987</c:v>
                </c:pt>
                <c:pt idx="16">
                  <c:v>337.52964799973245</c:v>
                </c:pt>
                <c:pt idx="17">
                  <c:v>143.95885275273258</c:v>
                </c:pt>
                <c:pt idx="18">
                  <c:v>89.087375127612304</c:v>
                </c:pt>
                <c:pt idx="19">
                  <c:v>273.23518148867817</c:v>
                </c:pt>
                <c:pt idx="20">
                  <c:v>119.33075900585411</c:v>
                </c:pt>
                <c:pt idx="21">
                  <c:v>800.25103122891187</c:v>
                </c:pt>
                <c:pt idx="22">
                  <c:v>197.99007951651123</c:v>
                </c:pt>
                <c:pt idx="23">
                  <c:v>1052.0547498252777</c:v>
                </c:pt>
                <c:pt idx="24">
                  <c:v>459.98974294978899</c:v>
                </c:pt>
                <c:pt idx="25">
                  <c:v>912.09904813554499</c:v>
                </c:pt>
                <c:pt idx="26">
                  <c:v>73.34763325414481</c:v>
                </c:pt>
                <c:pt idx="27">
                  <c:v>229.39934211014383</c:v>
                </c:pt>
                <c:pt idx="28">
                  <c:v>156.14823072337393</c:v>
                </c:pt>
              </c:numCache>
            </c:numRef>
          </c:xVal>
          <c:yVal>
            <c:numRef>
              <c:f>Data!$B$3:$B$31</c:f>
              <c:numCache>
                <c:formatCode>0.0000</c:formatCode>
                <c:ptCount val="29"/>
                <c:pt idx="0">
                  <c:v>2.1913088876095954</c:v>
                </c:pt>
                <c:pt idx="1">
                  <c:v>1.4109299511064994</c:v>
                </c:pt>
                <c:pt idx="2">
                  <c:v>1.0824042975155799</c:v>
                </c:pt>
                <c:pt idx="3">
                  <c:v>2.4074887090107286</c:v>
                </c:pt>
                <c:pt idx="4">
                  <c:v>1.2485480270406994</c:v>
                </c:pt>
                <c:pt idx="5">
                  <c:v>1.0828232605443933</c:v>
                </c:pt>
                <c:pt idx="6">
                  <c:v>1.3789697304480639</c:v>
                </c:pt>
                <c:pt idx="7">
                  <c:v>1.9523015662479597</c:v>
                </c:pt>
                <c:pt idx="8">
                  <c:v>1.2535950736184764</c:v>
                </c:pt>
                <c:pt idx="9">
                  <c:v>1.4110590187747569</c:v>
                </c:pt>
                <c:pt idx="10">
                  <c:v>1.6695594803022722</c:v>
                </c:pt>
                <c:pt idx="11">
                  <c:v>1.9252605471008628</c:v>
                </c:pt>
                <c:pt idx="12">
                  <c:v>1.0441930652862952</c:v>
                </c:pt>
                <c:pt idx="13">
                  <c:v>2.1179043625056813</c:v>
                </c:pt>
                <c:pt idx="14">
                  <c:v>1.5499466578466479</c:v>
                </c:pt>
                <c:pt idx="15">
                  <c:v>1.9201395681151512</c:v>
                </c:pt>
                <c:pt idx="16">
                  <c:v>1.5659442419926475</c:v>
                </c:pt>
                <c:pt idx="17">
                  <c:v>2.1574321312445308</c:v>
                </c:pt>
                <c:pt idx="18">
                  <c:v>2.6419312614956514</c:v>
                </c:pt>
                <c:pt idx="19">
                  <c:v>2.2203514906161472</c:v>
                </c:pt>
                <c:pt idx="20">
                  <c:v>2.2766049245110338</c:v>
                </c:pt>
                <c:pt idx="21">
                  <c:v>1.349953055844288</c:v>
                </c:pt>
                <c:pt idx="22">
                  <c:v>1.7477593164316596</c:v>
                </c:pt>
                <c:pt idx="23">
                  <c:v>1.2164506791390939</c:v>
                </c:pt>
                <c:pt idx="24">
                  <c:v>1.7846680597017552</c:v>
                </c:pt>
                <c:pt idx="25">
                  <c:v>1.1393047092851682</c:v>
                </c:pt>
                <c:pt idx="26">
                  <c:v>2.7070476985533292</c:v>
                </c:pt>
                <c:pt idx="27">
                  <c:v>2.4117621253603967</c:v>
                </c:pt>
                <c:pt idx="28">
                  <c:v>2.1961910643065004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04480"/>
        <c:axId val="180901840"/>
      </c:scatterChart>
      <c:valAx>
        <c:axId val="18360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901840"/>
        <c:crosses val="autoZero"/>
        <c:crossBetween val="midCat"/>
      </c:valAx>
      <c:valAx>
        <c:axId val="18090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04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D1</c:v>
          </c:tx>
          <c:xVal>
            <c:numRef>
              <c:f>solution!$G$3:$G$31</c:f>
              <c:numCache>
                <c:formatCode>General</c:formatCode>
                <c:ptCount val="29"/>
                <c:pt idx="0">
                  <c:v>928.06044773894564</c:v>
                </c:pt>
                <c:pt idx="1">
                  <c:v>856.53626522255695</c:v>
                </c:pt>
                <c:pt idx="2">
                  <c:v>855.7969095691202</c:v>
                </c:pt>
                <c:pt idx="3">
                  <c:v>764.0019510826927</c:v>
                </c:pt>
                <c:pt idx="4">
                  <c:v>660.08303239100599</c:v>
                </c:pt>
                <c:pt idx="5">
                  <c:v>622.81471172358465</c:v>
                </c:pt>
                <c:pt idx="6">
                  <c:v>617.23316874126954</c:v>
                </c:pt>
                <c:pt idx="7">
                  <c:v>523.21689508549264</c:v>
                </c:pt>
                <c:pt idx="8">
                  <c:v>498.96681301999268</c:v>
                </c:pt>
                <c:pt idx="9">
                  <c:v>474.09658774904085</c:v>
                </c:pt>
                <c:pt idx="10">
                  <c:v>473.99982512244702</c:v>
                </c:pt>
                <c:pt idx="11">
                  <c:v>384.41226209134675</c:v>
                </c:pt>
                <c:pt idx="12">
                  <c:v>375.70402970319083</c:v>
                </c:pt>
                <c:pt idx="13">
                  <c:v>325.65187275500256</c:v>
                </c:pt>
                <c:pt idx="14">
                  <c:v>294.03048549606763</c:v>
                </c:pt>
                <c:pt idx="15">
                  <c:v>280.63371055145387</c:v>
                </c:pt>
                <c:pt idx="16">
                  <c:v>238.36022686595686</c:v>
                </c:pt>
                <c:pt idx="17">
                  <c:v>236.94775910996347</c:v>
                </c:pt>
                <c:pt idx="18">
                  <c:v>229.68659949341071</c:v>
                </c:pt>
                <c:pt idx="19">
                  <c:v>191.52777822578415</c:v>
                </c:pt>
                <c:pt idx="20">
                  <c:v>183.78548416316434</c:v>
                </c:pt>
                <c:pt idx="21">
                  <c:v>177.50557266424235</c:v>
                </c:pt>
                <c:pt idx="22">
                  <c:v>176.62623922035505</c:v>
                </c:pt>
                <c:pt idx="23">
                  <c:v>172.36619661650317</c:v>
                </c:pt>
                <c:pt idx="24">
                  <c:v>163.00651785752564</c:v>
                </c:pt>
                <c:pt idx="25">
                  <c:v>143.89054250421955</c:v>
                </c:pt>
                <c:pt idx="26">
                  <c:v>143.32222379005566</c:v>
                </c:pt>
                <c:pt idx="27">
                  <c:v>116.9434343528483</c:v>
                </c:pt>
                <c:pt idx="28">
                  <c:v>110.75906851498492</c:v>
                </c:pt>
              </c:numCache>
            </c:numRef>
          </c:xVal>
          <c:yVal>
            <c:numRef>
              <c:f>solution!$B$3:$B$31</c:f>
              <c:numCache>
                <c:formatCode>0.0000</c:formatCode>
                <c:ptCount val="29"/>
                <c:pt idx="0">
                  <c:v>1.0441930652862952</c:v>
                </c:pt>
                <c:pt idx="1">
                  <c:v>1.0824042975155799</c:v>
                </c:pt>
                <c:pt idx="2">
                  <c:v>1.0828232605443933</c:v>
                </c:pt>
                <c:pt idx="3">
                  <c:v>1.1393047092851682</c:v>
                </c:pt>
                <c:pt idx="4">
                  <c:v>1.2164506791390939</c:v>
                </c:pt>
                <c:pt idx="5">
                  <c:v>1.2485480270406994</c:v>
                </c:pt>
                <c:pt idx="6">
                  <c:v>1.2535950736184764</c:v>
                </c:pt>
                <c:pt idx="7">
                  <c:v>1.349953055844288</c:v>
                </c:pt>
                <c:pt idx="8">
                  <c:v>1.3789697304480639</c:v>
                </c:pt>
                <c:pt idx="9">
                  <c:v>1.4109299511064994</c:v>
                </c:pt>
                <c:pt idx="10">
                  <c:v>1.4110590187747569</c:v>
                </c:pt>
                <c:pt idx="11">
                  <c:v>1.5499466578466479</c:v>
                </c:pt>
                <c:pt idx="12">
                  <c:v>1.5659442419926475</c:v>
                </c:pt>
                <c:pt idx="13">
                  <c:v>1.6695594803022722</c:v>
                </c:pt>
                <c:pt idx="14">
                  <c:v>1.7477593164316596</c:v>
                </c:pt>
                <c:pt idx="15">
                  <c:v>1.7846680597017552</c:v>
                </c:pt>
                <c:pt idx="16">
                  <c:v>1.9201395681151512</c:v>
                </c:pt>
                <c:pt idx="17">
                  <c:v>1.9252605471008628</c:v>
                </c:pt>
                <c:pt idx="18">
                  <c:v>1.9523015662479597</c:v>
                </c:pt>
                <c:pt idx="19">
                  <c:v>2.1179043625056813</c:v>
                </c:pt>
                <c:pt idx="20">
                  <c:v>2.1574321312445308</c:v>
                </c:pt>
                <c:pt idx="21">
                  <c:v>2.1913088876095954</c:v>
                </c:pt>
                <c:pt idx="22">
                  <c:v>2.1961910643065004</c:v>
                </c:pt>
                <c:pt idx="23">
                  <c:v>2.2203514906161472</c:v>
                </c:pt>
                <c:pt idx="24">
                  <c:v>2.2766049245110338</c:v>
                </c:pt>
                <c:pt idx="25">
                  <c:v>2.4074887090107286</c:v>
                </c:pt>
                <c:pt idx="26">
                  <c:v>2.4117621253603967</c:v>
                </c:pt>
                <c:pt idx="27">
                  <c:v>2.6419312614956514</c:v>
                </c:pt>
                <c:pt idx="28">
                  <c:v>2.7070476985533292</c:v>
                </c:pt>
              </c:numCache>
            </c:numRef>
          </c:yVal>
          <c:smooth val="1"/>
        </c:ser>
        <c:ser>
          <c:idx val="1"/>
          <c:order val="1"/>
          <c:tx>
            <c:v>D2</c:v>
          </c:tx>
          <c:xVal>
            <c:numRef>
              <c:f>solution!$N$3:$N$31</c:f>
              <c:numCache>
                <c:formatCode>General</c:formatCode>
                <c:ptCount val="29"/>
                <c:pt idx="0">
                  <c:v>1299.8590514293633</c:v>
                </c:pt>
                <c:pt idx="1">
                  <c:v>1199.6809258918288</c:v>
                </c:pt>
                <c:pt idx="2">
                  <c:v>1198.6453703515751</c:v>
                </c:pt>
                <c:pt idx="3">
                  <c:v>1070.0756118246734</c:v>
                </c:pt>
                <c:pt idx="4">
                  <c:v>924.52480486458785</c:v>
                </c:pt>
                <c:pt idx="5">
                  <c:v>872.3260886396439</c:v>
                </c:pt>
                <c:pt idx="6">
                  <c:v>864.50847375886792</c:v>
                </c:pt>
                <c:pt idx="7">
                  <c:v>732.82749910806842</c:v>
                </c:pt>
                <c:pt idx="8">
                  <c:v>698.86237458676965</c:v>
                </c:pt>
                <c:pt idx="9">
                  <c:v>664.02866573914559</c:v>
                </c:pt>
                <c:pt idx="10">
                  <c:v>663.89313817052175</c:v>
                </c:pt>
                <c:pt idx="11">
                  <c:v>538.41509955225388</c:v>
                </c:pt>
                <c:pt idx="12">
                  <c:v>526.21818423356672</c:v>
                </c:pt>
                <c:pt idx="13">
                  <c:v>456.11418463830955</c:v>
                </c:pt>
                <c:pt idx="14">
                  <c:v>411.8246703642975</c:v>
                </c:pt>
                <c:pt idx="15">
                  <c:v>393.06089348516866</c:v>
                </c:pt>
                <c:pt idx="16">
                  <c:v>333.85185108074342</c:v>
                </c:pt>
                <c:pt idx="17">
                  <c:v>331.8735219730296</c:v>
                </c:pt>
                <c:pt idx="18">
                  <c:v>321.70340420274329</c:v>
                </c:pt>
                <c:pt idx="19">
                  <c:v>268.25743596064876</c:v>
                </c:pt>
                <c:pt idx="20">
                  <c:v>257.41343216688398</c:v>
                </c:pt>
                <c:pt idx="21">
                  <c:v>248.61766910647498</c:v>
                </c:pt>
                <c:pt idx="22">
                  <c:v>247.38605802009991</c:v>
                </c:pt>
                <c:pt idx="23">
                  <c:v>241.41936161408154</c:v>
                </c:pt>
                <c:pt idx="24">
                  <c:v>228.31001816240334</c:v>
                </c:pt>
                <c:pt idx="25">
                  <c:v>201.53582080227073</c:v>
                </c:pt>
                <c:pt idx="26">
                  <c:v>200.73982284060534</c:v>
                </c:pt>
                <c:pt idx="27">
                  <c:v>163.79319043186328</c:v>
                </c:pt>
                <c:pt idx="28">
                  <c:v>155.13125043508572</c:v>
                </c:pt>
              </c:numCache>
            </c:numRef>
          </c:xVal>
          <c:yVal>
            <c:numRef>
              <c:f>solution!$I$3:$I$31</c:f>
              <c:numCache>
                <c:formatCode>0.0000</c:formatCode>
                <c:ptCount val="29"/>
                <c:pt idx="0">
                  <c:v>1.0441930652862952</c:v>
                </c:pt>
                <c:pt idx="1">
                  <c:v>1.0824042975155799</c:v>
                </c:pt>
                <c:pt idx="2">
                  <c:v>1.0828232605443933</c:v>
                </c:pt>
                <c:pt idx="3">
                  <c:v>1.1393047092851682</c:v>
                </c:pt>
                <c:pt idx="4">
                  <c:v>1.2164506791390939</c:v>
                </c:pt>
                <c:pt idx="5">
                  <c:v>1.2485480270406994</c:v>
                </c:pt>
                <c:pt idx="6">
                  <c:v>1.2535950736184764</c:v>
                </c:pt>
                <c:pt idx="7">
                  <c:v>1.349953055844288</c:v>
                </c:pt>
                <c:pt idx="8">
                  <c:v>1.3789697304480639</c:v>
                </c:pt>
                <c:pt idx="9">
                  <c:v>1.4109299511064994</c:v>
                </c:pt>
                <c:pt idx="10">
                  <c:v>1.4110590187747569</c:v>
                </c:pt>
                <c:pt idx="11">
                  <c:v>1.5499466578466479</c:v>
                </c:pt>
                <c:pt idx="12">
                  <c:v>1.5659442419926475</c:v>
                </c:pt>
                <c:pt idx="13">
                  <c:v>1.6695594803022722</c:v>
                </c:pt>
                <c:pt idx="14">
                  <c:v>1.7477593164316596</c:v>
                </c:pt>
                <c:pt idx="15">
                  <c:v>1.7846680597017552</c:v>
                </c:pt>
                <c:pt idx="16">
                  <c:v>1.9201395681151512</c:v>
                </c:pt>
                <c:pt idx="17">
                  <c:v>1.9252605471008628</c:v>
                </c:pt>
                <c:pt idx="18">
                  <c:v>1.9523015662479597</c:v>
                </c:pt>
                <c:pt idx="19">
                  <c:v>2.1179043625056813</c:v>
                </c:pt>
                <c:pt idx="20">
                  <c:v>2.1574321312445308</c:v>
                </c:pt>
                <c:pt idx="21">
                  <c:v>2.1913088876095954</c:v>
                </c:pt>
                <c:pt idx="22">
                  <c:v>2.1961910643065004</c:v>
                </c:pt>
                <c:pt idx="23">
                  <c:v>2.2203514906161472</c:v>
                </c:pt>
                <c:pt idx="24">
                  <c:v>2.2766049245110338</c:v>
                </c:pt>
                <c:pt idx="25">
                  <c:v>2.4074887090107286</c:v>
                </c:pt>
                <c:pt idx="26">
                  <c:v>2.4117621253603967</c:v>
                </c:pt>
                <c:pt idx="27">
                  <c:v>2.6419312614956514</c:v>
                </c:pt>
                <c:pt idx="28">
                  <c:v>2.7070476985533292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749456"/>
        <c:axId val="264749848"/>
      </c:scatterChart>
      <c:valAx>
        <c:axId val="26474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4749848"/>
        <c:crosses val="autoZero"/>
        <c:crossBetween val="midCat"/>
      </c:valAx>
      <c:valAx>
        <c:axId val="264749848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647494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90487</xdr:rowOff>
    </xdr:from>
    <xdr:to>
      <xdr:col>16</xdr:col>
      <xdr:colOff>428625</xdr:colOff>
      <xdr:row>14</xdr:row>
      <xdr:rowOff>166687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228600</xdr:colOff>
      <xdr:row>14</xdr:row>
      <xdr:rowOff>38100</xdr:rowOff>
    </xdr:from>
    <xdr:to>
      <xdr:col>22</xdr:col>
      <xdr:colOff>171450</xdr:colOff>
      <xdr:row>28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3" sqref="D3"/>
    </sheetView>
  </sheetViews>
  <sheetFormatPr defaultRowHeight="15" x14ac:dyDescent="0.25"/>
  <cols>
    <col min="1" max="3" width="11.7109375" style="1" customWidth="1"/>
    <col min="4" max="16384" width="9.140625" style="1"/>
  </cols>
  <sheetData>
    <row r="1" spans="1:8" x14ac:dyDescent="0.25">
      <c r="A1" s="48" t="s">
        <v>3</v>
      </c>
      <c r="B1" s="48"/>
      <c r="C1" s="48"/>
    </row>
    <row r="2" spans="1:8" x14ac:dyDescent="0.25">
      <c r="A2" s="4" t="s">
        <v>0</v>
      </c>
      <c r="B2" s="4" t="s">
        <v>1</v>
      </c>
      <c r="C2" s="5" t="s">
        <v>2</v>
      </c>
      <c r="F2" s="7" t="s">
        <v>30</v>
      </c>
      <c r="G2" s="7" t="s">
        <v>31</v>
      </c>
      <c r="H2" s="7" t="s">
        <v>32</v>
      </c>
    </row>
    <row r="3" spans="1:8" x14ac:dyDescent="0.25">
      <c r="A3" s="2">
        <v>240.51146013371977</v>
      </c>
      <c r="B3" s="2">
        <v>2.1913088876095954</v>
      </c>
      <c r="C3" s="3">
        <v>2.6937114705127585</v>
      </c>
      <c r="F3" s="1">
        <v>5.4827677396941876</v>
      </c>
      <c r="G3" s="1">
        <v>0.78449903087262829</v>
      </c>
      <c r="H3" s="1">
        <v>0.99091997147770061</v>
      </c>
    </row>
    <row r="4" spans="1:8" x14ac:dyDescent="0.25">
      <c r="A4" s="2">
        <v>396.86658906150751</v>
      </c>
      <c r="B4" s="2">
        <v>1.4109299511064994</v>
      </c>
      <c r="C4" s="3">
        <v>1.1475688063491221</v>
      </c>
      <c r="F4" s="1">
        <v>5.9836001765064966</v>
      </c>
      <c r="G4" s="1">
        <v>0.34424902678113634</v>
      </c>
      <c r="H4" s="1">
        <v>0.13764562311493592</v>
      </c>
    </row>
    <row r="5" spans="1:8" x14ac:dyDescent="0.25">
      <c r="A5" s="2">
        <v>965.13334379998003</v>
      </c>
      <c r="B5" s="2">
        <v>1.0824042975155799</v>
      </c>
      <c r="C5" s="3">
        <v>7.4572426366140094</v>
      </c>
      <c r="F5" s="1">
        <v>6.872266271896601</v>
      </c>
      <c r="G5" s="1">
        <v>7.9184768224633911E-2</v>
      </c>
      <c r="H5" s="1">
        <v>2.0091857261326149</v>
      </c>
    </row>
    <row r="6" spans="1:8" x14ac:dyDescent="0.25">
      <c r="A6" s="2">
        <v>264.23886761775674</v>
      </c>
      <c r="B6" s="2">
        <v>2.4074887090107286</v>
      </c>
      <c r="C6" s="3">
        <v>25.13691419621999</v>
      </c>
      <c r="F6" s="1">
        <v>5.5768534956425189</v>
      </c>
      <c r="G6" s="1">
        <v>0.87858417475629169</v>
      </c>
      <c r="H6" s="1">
        <v>3.2243374508479143</v>
      </c>
    </row>
    <row r="7" spans="1:8" x14ac:dyDescent="0.25">
      <c r="A7" s="2">
        <v>1236.1190867448317</v>
      </c>
      <c r="B7" s="2">
        <v>1.2485480270406994</v>
      </c>
      <c r="C7" s="3">
        <v>122.65713104224461</v>
      </c>
      <c r="F7" s="1">
        <v>7.1197319818754723</v>
      </c>
      <c r="G7" s="1">
        <v>0.2219812977917365</v>
      </c>
      <c r="H7" s="1">
        <v>4.8093929104105584</v>
      </c>
    </row>
    <row r="8" spans="1:8" x14ac:dyDescent="0.25">
      <c r="A8" s="2">
        <v>589.63556972634581</v>
      </c>
      <c r="B8" s="2">
        <v>1.0828232605443933</v>
      </c>
      <c r="C8" s="3">
        <v>7.389755692876733</v>
      </c>
      <c r="F8" s="1">
        <v>6.3795046676279314</v>
      </c>
      <c r="G8" s="1">
        <v>7.9571760374703843E-2</v>
      </c>
      <c r="H8" s="1">
        <v>2.0000946752629996</v>
      </c>
    </row>
    <row r="9" spans="1:8" x14ac:dyDescent="0.25">
      <c r="A9" s="2">
        <v>384.83414072484675</v>
      </c>
      <c r="B9" s="2">
        <v>1.3789697304480639</v>
      </c>
      <c r="C9" s="3">
        <v>6.9806436968699046</v>
      </c>
      <c r="F9" s="1">
        <v>5.9528124381532912</v>
      </c>
      <c r="G9" s="1">
        <v>0.32133664820626645</v>
      </c>
      <c r="H9" s="1">
        <v>1.9431411327041963</v>
      </c>
    </row>
    <row r="10" spans="1:8" x14ac:dyDescent="0.25">
      <c r="A10" s="2">
        <v>357.00362607131154</v>
      </c>
      <c r="B10" s="2">
        <v>1.9523015662479597</v>
      </c>
      <c r="C10" s="3">
        <v>103.65230340770158</v>
      </c>
      <c r="F10" s="1">
        <v>5.8777459387905537</v>
      </c>
      <c r="G10" s="1">
        <v>0.66900896696412682</v>
      </c>
      <c r="H10" s="1">
        <v>4.6410420615745789</v>
      </c>
    </row>
    <row r="11" spans="1:8" x14ac:dyDescent="0.25">
      <c r="A11" s="2">
        <v>1042.5038063243776</v>
      </c>
      <c r="B11" s="2">
        <v>1.2535950736184764</v>
      </c>
      <c r="C11" s="3">
        <v>120.91488214356318</v>
      </c>
      <c r="F11" s="1">
        <v>6.9493806048167732</v>
      </c>
      <c r="G11" s="1">
        <v>0.22601548226452134</v>
      </c>
      <c r="H11" s="1">
        <v>4.7950868446983499</v>
      </c>
    </row>
    <row r="12" spans="1:8" x14ac:dyDescent="0.25">
      <c r="A12" s="2">
        <v>547.0652685183336</v>
      </c>
      <c r="B12" s="2">
        <v>1.4110590187747569</v>
      </c>
      <c r="C12" s="3">
        <v>4.0391090657328492</v>
      </c>
      <c r="F12" s="1">
        <v>6.3045681161782792</v>
      </c>
      <c r="G12" s="1">
        <v>0.34434049961800783</v>
      </c>
      <c r="H12" s="1">
        <v>1.396024139369173</v>
      </c>
    </row>
    <row r="13" spans="1:8" x14ac:dyDescent="0.25">
      <c r="A13" s="2">
        <v>204.82613874491253</v>
      </c>
      <c r="B13" s="2">
        <v>1.6695594803022722</v>
      </c>
      <c r="C13" s="3">
        <v>2.960104988503653</v>
      </c>
      <c r="F13" s="1">
        <v>5.3221615156116551</v>
      </c>
      <c r="G13" s="1">
        <v>0.51255980738134255</v>
      </c>
      <c r="H13" s="1">
        <v>1.0852247367960277</v>
      </c>
    </row>
    <row r="14" spans="1:8" x14ac:dyDescent="0.25">
      <c r="A14" s="2">
        <v>245.4149415200215</v>
      </c>
      <c r="B14" s="2">
        <v>1.9252605471008628</v>
      </c>
      <c r="C14" s="3">
        <v>1.6723309657330501</v>
      </c>
      <c r="F14" s="1">
        <v>5.5029504168129657</v>
      </c>
      <c r="G14" s="1">
        <v>0.65506130772418403</v>
      </c>
      <c r="H14" s="1">
        <v>0.5142184410863726</v>
      </c>
    </row>
    <row r="15" spans="1:8" x14ac:dyDescent="0.25">
      <c r="A15" s="2">
        <v>1236.4960762642918</v>
      </c>
      <c r="B15" s="2">
        <v>1.0441930652862952</v>
      </c>
      <c r="C15" s="3">
        <v>5.6339410976775781</v>
      </c>
      <c r="F15" s="1">
        <v>7.1200369136966639</v>
      </c>
      <c r="G15" s="1">
        <v>4.3244400798440358E-2</v>
      </c>
      <c r="H15" s="1">
        <v>1.728809214603217</v>
      </c>
    </row>
    <row r="16" spans="1:8" x14ac:dyDescent="0.25">
      <c r="A16" s="2">
        <v>206.10852181926793</v>
      </c>
      <c r="B16" s="2">
        <v>2.1179043625056813</v>
      </c>
      <c r="C16" s="3">
        <v>1.0186548169305751</v>
      </c>
      <c r="F16" s="1">
        <v>5.3284028350244714</v>
      </c>
      <c r="G16" s="1">
        <v>0.75042709153538978</v>
      </c>
      <c r="H16" s="1">
        <v>1.8482949974174524E-2</v>
      </c>
    </row>
    <row r="17" spans="1:8" x14ac:dyDescent="0.25">
      <c r="A17" s="2">
        <v>254.31735297308214</v>
      </c>
      <c r="B17" s="2">
        <v>1.5499466578466479</v>
      </c>
      <c r="C17" s="3">
        <v>2.5929431106983034</v>
      </c>
      <c r="F17" s="1">
        <v>5.5385829082953224</v>
      </c>
      <c r="G17" s="1">
        <v>0.43822051604648465</v>
      </c>
      <c r="H17" s="1">
        <v>0.95279356674712934</v>
      </c>
    </row>
    <row r="18" spans="1:8" x14ac:dyDescent="0.25">
      <c r="A18" s="2">
        <v>284.25266668776987</v>
      </c>
      <c r="B18" s="2">
        <v>1.9201395681151512</v>
      </c>
      <c r="C18" s="3">
        <v>21.379205077073447</v>
      </c>
      <c r="F18" s="1">
        <v>5.6498635140739566</v>
      </c>
      <c r="G18" s="1">
        <v>0.65239787512441594</v>
      </c>
      <c r="H18" s="1">
        <v>3.0624187242262346</v>
      </c>
    </row>
    <row r="19" spans="1:8" x14ac:dyDescent="0.25">
      <c r="A19" s="2">
        <v>337.52964799973245</v>
      </c>
      <c r="B19" s="2">
        <v>1.5659442419926475</v>
      </c>
      <c r="C19" s="3">
        <v>95.324235379372553</v>
      </c>
      <c r="F19" s="1">
        <v>5.8216533523794904</v>
      </c>
      <c r="G19" s="1">
        <v>0.44848899156604538</v>
      </c>
      <c r="H19" s="1">
        <v>4.5572840845142117</v>
      </c>
    </row>
    <row r="20" spans="1:8" x14ac:dyDescent="0.25">
      <c r="A20" s="2">
        <v>143.95885275273258</v>
      </c>
      <c r="B20" s="2">
        <v>2.1574321312445308</v>
      </c>
      <c r="C20" s="3">
        <v>8.8358595867312566</v>
      </c>
      <c r="F20" s="1">
        <v>4.969527513970494</v>
      </c>
      <c r="G20" s="1">
        <v>0.76891868635182159</v>
      </c>
      <c r="H20" s="1">
        <v>2.1788183943871586</v>
      </c>
    </row>
    <row r="21" spans="1:8" x14ac:dyDescent="0.25">
      <c r="A21" s="2">
        <v>89.087375127612304</v>
      </c>
      <c r="B21" s="2">
        <v>2.6419312614956514</v>
      </c>
      <c r="C21" s="3">
        <v>1.7211902296309756</v>
      </c>
      <c r="F21" s="1">
        <v>4.4896176311445295</v>
      </c>
      <c r="G21" s="1">
        <v>0.97151018815972112</v>
      </c>
      <c r="H21" s="1">
        <v>0.54301604547942861</v>
      </c>
    </row>
    <row r="22" spans="1:8" x14ac:dyDescent="0.25">
      <c r="A22" s="2">
        <v>273.23518148867817</v>
      </c>
      <c r="B22" s="2">
        <v>2.2203514906161472</v>
      </c>
      <c r="C22" s="3">
        <v>85.442813992110985</v>
      </c>
      <c r="F22" s="1">
        <v>5.6103328949865849</v>
      </c>
      <c r="G22" s="1">
        <v>0.79766551245783057</v>
      </c>
      <c r="H22" s="1">
        <v>4.4478473099704541</v>
      </c>
    </row>
    <row r="23" spans="1:8" x14ac:dyDescent="0.25">
      <c r="A23" s="2">
        <v>119.33075900585411</v>
      </c>
      <c r="B23" s="2">
        <v>2.2766049245110338</v>
      </c>
      <c r="C23" s="3">
        <v>3.7758817300154828</v>
      </c>
      <c r="F23" s="1">
        <v>4.7818991249232576</v>
      </c>
      <c r="G23" s="1">
        <v>0.82268526500557404</v>
      </c>
      <c r="H23" s="1">
        <v>1.3286339262925888</v>
      </c>
    </row>
    <row r="24" spans="1:8" x14ac:dyDescent="0.25">
      <c r="A24" s="2">
        <v>800.25103122891187</v>
      </c>
      <c r="B24" s="2">
        <v>1.349953055844288</v>
      </c>
      <c r="C24" s="3">
        <v>8.6154066447336284</v>
      </c>
      <c r="F24" s="1">
        <v>6.684925467482584</v>
      </c>
      <c r="G24" s="1">
        <v>0.30006981839705216</v>
      </c>
      <c r="H24" s="1">
        <v>2.1535520708082991</v>
      </c>
    </row>
    <row r="25" spans="1:8" x14ac:dyDescent="0.25">
      <c r="A25" s="2">
        <v>197.99007951651123</v>
      </c>
      <c r="B25" s="2">
        <v>1.7477593164316596</v>
      </c>
      <c r="C25" s="3">
        <v>1.3723205424217082</v>
      </c>
      <c r="F25" s="1">
        <v>5.2882169259873519</v>
      </c>
      <c r="G25" s="1">
        <v>0.55833457692452138</v>
      </c>
      <c r="H25" s="1">
        <v>0.31650313351880682</v>
      </c>
    </row>
    <row r="26" spans="1:8" x14ac:dyDescent="0.25">
      <c r="A26" s="2">
        <v>1052.0547498252777</v>
      </c>
      <c r="B26" s="2">
        <v>1.2164506791390939</v>
      </c>
      <c r="C26" s="3">
        <v>11.535736513345107</v>
      </c>
      <c r="F26" s="1">
        <v>6.958500435503586</v>
      </c>
      <c r="G26" s="1">
        <v>0.19593733917177558</v>
      </c>
      <c r="H26" s="1">
        <v>2.445449739899042</v>
      </c>
    </row>
    <row r="27" spans="1:8" x14ac:dyDescent="0.25">
      <c r="A27" s="2">
        <v>459.98974294978899</v>
      </c>
      <c r="B27" s="2">
        <v>1.7846680597017552</v>
      </c>
      <c r="C27" s="3">
        <v>14.393370143068433</v>
      </c>
      <c r="F27" s="1">
        <v>6.1312041912992967</v>
      </c>
      <c r="G27" s="1">
        <v>0.57923243698732318</v>
      </c>
      <c r="H27" s="1">
        <v>2.6667676938308742</v>
      </c>
    </row>
    <row r="28" spans="1:8" x14ac:dyDescent="0.25">
      <c r="A28" s="2">
        <v>912.09904813554499</v>
      </c>
      <c r="B28" s="2">
        <v>1.1393047092851682</v>
      </c>
      <c r="C28" s="3">
        <v>37.426745012731359</v>
      </c>
      <c r="F28" s="1">
        <v>6.8157485895889725</v>
      </c>
      <c r="G28" s="1">
        <v>0.13041817220340005</v>
      </c>
      <c r="H28" s="1">
        <v>3.6223855561453804</v>
      </c>
    </row>
    <row r="29" spans="1:8" x14ac:dyDescent="0.25">
      <c r="A29" s="2">
        <v>73.34763325414481</v>
      </c>
      <c r="B29" s="2">
        <v>2.7070476985533292</v>
      </c>
      <c r="C29" s="3">
        <v>1.8168218361752753</v>
      </c>
      <c r="F29" s="1">
        <v>4.2952102375945902</v>
      </c>
      <c r="G29" s="1">
        <v>0.99585863092514493</v>
      </c>
      <c r="H29" s="1">
        <v>0.59708873076784852</v>
      </c>
    </row>
    <row r="30" spans="1:8" x14ac:dyDescent="0.25">
      <c r="A30" s="2">
        <v>229.39934211014383</v>
      </c>
      <c r="B30" s="2">
        <v>2.4117621253603967</v>
      </c>
      <c r="C30" s="3">
        <v>5.7063887081644333</v>
      </c>
      <c r="F30" s="1">
        <v>5.4354643368190736</v>
      </c>
      <c r="G30" s="1">
        <v>0.88035765267500088</v>
      </c>
      <c r="H30" s="1">
        <v>1.7415863731777625</v>
      </c>
    </row>
    <row r="31" spans="1:8" x14ac:dyDescent="0.25">
      <c r="A31" s="2">
        <v>156.14823072337393</v>
      </c>
      <c r="B31" s="2">
        <v>2.1961910643065004</v>
      </c>
      <c r="C31" s="3">
        <v>15.435872003705843</v>
      </c>
      <c r="F31" s="1">
        <v>5.0508057530428907</v>
      </c>
      <c r="G31" s="1">
        <v>0.78672452546656912</v>
      </c>
      <c r="H31" s="1">
        <v>2.7366941515773653</v>
      </c>
    </row>
    <row r="34" spans="1:2" x14ac:dyDescent="0.25">
      <c r="A34" s="1">
        <f>AVERAGE(A3:A31)</f>
        <v>458.61203899485054</v>
      </c>
      <c r="B34" s="1">
        <f>AVERAGE(B3:B31)</f>
        <v>1.7607528607433056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B16" sqref="B16:B19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x14ac:dyDescent="0.25">
      <c r="A1" t="s">
        <v>6</v>
      </c>
    </row>
    <row r="2" spans="1:9" ht="15.75" thickBot="1" x14ac:dyDescent="0.3"/>
    <row r="3" spans="1:9" x14ac:dyDescent="0.25">
      <c r="A3" s="13" t="s">
        <v>7</v>
      </c>
      <c r="B3" s="13"/>
    </row>
    <row r="4" spans="1:9" x14ac:dyDescent="0.25">
      <c r="A4" s="10" t="s">
        <v>8</v>
      </c>
      <c r="B4" s="10">
        <v>0.83687842256552769</v>
      </c>
    </row>
    <row r="5" spans="1:9" x14ac:dyDescent="0.25">
      <c r="A5" s="14" t="s">
        <v>9</v>
      </c>
      <c r="B5" s="14">
        <v>0.70036549415576588</v>
      </c>
    </row>
    <row r="6" spans="1:9" x14ac:dyDescent="0.25">
      <c r="A6" s="10" t="s">
        <v>10</v>
      </c>
      <c r="B6" s="10">
        <v>0.67731668601390171</v>
      </c>
    </row>
    <row r="7" spans="1:9" x14ac:dyDescent="0.25">
      <c r="A7" s="10" t="s">
        <v>11</v>
      </c>
      <c r="B7" s="10">
        <v>204.177363559155</v>
      </c>
    </row>
    <row r="8" spans="1:9" ht="15.75" thickBot="1" x14ac:dyDescent="0.3">
      <c r="A8" s="11" t="s">
        <v>12</v>
      </c>
      <c r="B8" s="11">
        <v>29</v>
      </c>
    </row>
    <row r="10" spans="1:9" ht="15.75" thickBot="1" x14ac:dyDescent="0.3">
      <c r="A10" t="s">
        <v>13</v>
      </c>
    </row>
    <row r="11" spans="1:9" x14ac:dyDescent="0.25">
      <c r="A11" s="12"/>
      <c r="B11" s="12" t="s">
        <v>18</v>
      </c>
      <c r="C11" s="12" t="s">
        <v>19</v>
      </c>
      <c r="D11" s="12" t="s">
        <v>20</v>
      </c>
      <c r="E11" s="12" t="s">
        <v>21</v>
      </c>
      <c r="F11" s="12" t="s">
        <v>22</v>
      </c>
    </row>
    <row r="12" spans="1:9" x14ac:dyDescent="0.25">
      <c r="A12" s="10" t="s">
        <v>14</v>
      </c>
      <c r="B12" s="10">
        <v>2</v>
      </c>
      <c r="C12" s="10">
        <v>2533503.1415329576</v>
      </c>
      <c r="D12" s="10">
        <v>1266751.5707664788</v>
      </c>
      <c r="E12" s="10">
        <v>30.386191331241694</v>
      </c>
      <c r="F12" s="10">
        <v>1.5692557445687269E-7</v>
      </c>
    </row>
    <row r="13" spans="1:9" x14ac:dyDescent="0.25">
      <c r="A13" s="10" t="s">
        <v>15</v>
      </c>
      <c r="B13" s="10">
        <v>26</v>
      </c>
      <c r="C13" s="10">
        <v>1083898.2905391513</v>
      </c>
      <c r="D13" s="10">
        <v>41688.395789967355</v>
      </c>
      <c r="E13" s="10"/>
      <c r="F13" s="10"/>
    </row>
    <row r="14" spans="1:9" ht="15.75" thickBot="1" x14ac:dyDescent="0.3">
      <c r="A14" s="11" t="s">
        <v>16</v>
      </c>
      <c r="B14" s="11">
        <v>28</v>
      </c>
      <c r="C14" s="11">
        <v>3617401.4320721086</v>
      </c>
      <c r="D14" s="11"/>
      <c r="E14" s="11"/>
      <c r="F14" s="11"/>
    </row>
    <row r="15" spans="1:9" ht="15.75" thickBot="1" x14ac:dyDescent="0.3"/>
    <row r="16" spans="1:9" x14ac:dyDescent="0.25">
      <c r="A16" s="12"/>
      <c r="B16" s="12" t="s">
        <v>23</v>
      </c>
      <c r="C16" s="12" t="s">
        <v>11</v>
      </c>
      <c r="D16" s="12" t="s">
        <v>24</v>
      </c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</row>
    <row r="17" spans="1:9" x14ac:dyDescent="0.25">
      <c r="A17" s="10" t="s">
        <v>17</v>
      </c>
      <c r="B17" s="10">
        <v>1374.14353201834</v>
      </c>
      <c r="C17" s="10">
        <v>149.29304651361204</v>
      </c>
      <c r="D17" s="10">
        <v>9.2043371349719632</v>
      </c>
      <c r="E17" s="10">
        <v>1.1573825302633161E-9</v>
      </c>
      <c r="F17" s="10">
        <v>1067.2672799249267</v>
      </c>
      <c r="G17" s="10">
        <v>1681.0197841117451</v>
      </c>
      <c r="H17" s="10">
        <v>1067.2672799249267</v>
      </c>
      <c r="I17" s="10">
        <v>1681.0197841117451</v>
      </c>
    </row>
    <row r="18" spans="1:9" x14ac:dyDescent="0.25">
      <c r="A18" s="10" t="s">
        <v>1</v>
      </c>
      <c r="B18" s="10">
        <v>-550.06409714777396</v>
      </c>
      <c r="C18" s="10">
        <v>78.237219684595487</v>
      </c>
      <c r="D18" s="10">
        <v>-7.0307214311205799</v>
      </c>
      <c r="E18" s="10">
        <v>1.8227386842910618E-7</v>
      </c>
      <c r="F18" s="10">
        <v>-710.88300540703017</v>
      </c>
      <c r="G18" s="10">
        <v>-389.24518888851873</v>
      </c>
      <c r="H18" s="10">
        <v>-710.88300540703017</v>
      </c>
      <c r="I18" s="10">
        <v>-389.24518888851873</v>
      </c>
    </row>
    <row r="19" spans="1:9" ht="15.75" thickBot="1" x14ac:dyDescent="0.3">
      <c r="A19" s="11" t="s">
        <v>2</v>
      </c>
      <c r="B19" s="11">
        <v>2.1089699610425199</v>
      </c>
      <c r="C19" s="11">
        <v>1.0119967704161363</v>
      </c>
      <c r="D19" s="11">
        <v>2.0839690626436576</v>
      </c>
      <c r="E19" s="11">
        <v>4.7132405588310833E-2</v>
      </c>
      <c r="F19" s="11">
        <v>2.8780807640643058E-2</v>
      </c>
      <c r="G19" s="11">
        <v>4.189159114444406</v>
      </c>
      <c r="H19" s="11">
        <v>2.8780807640643058E-2</v>
      </c>
      <c r="I19" s="11">
        <v>4.189159114444406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sheetData>
    <row r="1" spans="1:2" x14ac:dyDescent="0.25">
      <c r="A1" t="s">
        <v>33</v>
      </c>
    </row>
    <row r="2" spans="1:2" x14ac:dyDescent="0.25">
      <c r="A2" t="s">
        <v>35</v>
      </c>
    </row>
    <row r="4" spans="1:2" x14ac:dyDescent="0.25">
      <c r="A4" t="s">
        <v>34</v>
      </c>
      <c r="B4">
        <f>Data!A34</f>
        <v>458.61203899485054</v>
      </c>
    </row>
    <row r="5" spans="1:2" x14ac:dyDescent="0.25">
      <c r="A5" t="s">
        <v>36</v>
      </c>
      <c r="B5">
        <f>Data!B34</f>
        <v>1.7607528607433056</v>
      </c>
    </row>
    <row r="7" spans="1:2" x14ac:dyDescent="0.25">
      <c r="A7" s="15" t="s">
        <v>37</v>
      </c>
      <c r="B7" s="15">
        <f>('Linear Regression'!B18)*(B5/B4)</f>
        <v>-2.1118654773386827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F23" sqref="F23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x14ac:dyDescent="0.25">
      <c r="A1" t="s">
        <v>6</v>
      </c>
    </row>
    <row r="2" spans="1:9" ht="15.75" thickBot="1" x14ac:dyDescent="0.3"/>
    <row r="3" spans="1:9" x14ac:dyDescent="0.25">
      <c r="A3" s="13" t="s">
        <v>7</v>
      </c>
      <c r="B3" s="13"/>
    </row>
    <row r="4" spans="1:9" x14ac:dyDescent="0.25">
      <c r="A4" s="10" t="s">
        <v>8</v>
      </c>
      <c r="B4" s="10">
        <v>0.92913968719178075</v>
      </c>
    </row>
    <row r="5" spans="1:9" x14ac:dyDescent="0.25">
      <c r="A5" s="14" t="s">
        <v>9</v>
      </c>
      <c r="B5" s="14">
        <v>0.86330055831484009</v>
      </c>
    </row>
    <row r="6" spans="1:9" x14ac:dyDescent="0.25">
      <c r="A6" s="10" t="s">
        <v>10</v>
      </c>
      <c r="B6" s="10">
        <v>0.85278521664675089</v>
      </c>
    </row>
    <row r="7" spans="1:9" x14ac:dyDescent="0.25">
      <c r="A7" s="10" t="s">
        <v>11</v>
      </c>
      <c r="B7" s="10">
        <v>0.3017177565835148</v>
      </c>
    </row>
    <row r="8" spans="1:9" ht="15.75" thickBot="1" x14ac:dyDescent="0.3">
      <c r="A8" s="11" t="s">
        <v>12</v>
      </c>
      <c r="B8" s="11">
        <v>29</v>
      </c>
    </row>
    <row r="10" spans="1:9" ht="15.75" thickBot="1" x14ac:dyDescent="0.3">
      <c r="A10" t="s">
        <v>13</v>
      </c>
    </row>
    <row r="11" spans="1:9" x14ac:dyDescent="0.25">
      <c r="A11" s="12"/>
      <c r="B11" s="12" t="s">
        <v>18</v>
      </c>
      <c r="C11" s="12" t="s">
        <v>19</v>
      </c>
      <c r="D11" s="12" t="s">
        <v>20</v>
      </c>
      <c r="E11" s="12" t="s">
        <v>21</v>
      </c>
      <c r="F11" s="12" t="s">
        <v>22</v>
      </c>
    </row>
    <row r="12" spans="1:9" x14ac:dyDescent="0.25">
      <c r="A12" s="10" t="s">
        <v>14</v>
      </c>
      <c r="B12" s="10">
        <v>2</v>
      </c>
      <c r="C12" s="10">
        <v>14.947562179117758</v>
      </c>
      <c r="D12" s="10">
        <v>7.4737810895588792</v>
      </c>
      <c r="E12" s="10">
        <v>82.09914480807484</v>
      </c>
      <c r="F12" s="10">
        <v>5.8205983311233922E-12</v>
      </c>
    </row>
    <row r="13" spans="1:9" x14ac:dyDescent="0.25">
      <c r="A13" s="10" t="s">
        <v>15</v>
      </c>
      <c r="B13" s="10">
        <v>26</v>
      </c>
      <c r="C13" s="10">
        <v>2.3668737205825163</v>
      </c>
      <c r="D13" s="10">
        <v>9.103360463778909E-2</v>
      </c>
      <c r="E13" s="10"/>
      <c r="F13" s="10"/>
    </row>
    <row r="14" spans="1:9" ht="15.75" thickBot="1" x14ac:dyDescent="0.3">
      <c r="A14" s="11" t="s">
        <v>16</v>
      </c>
      <c r="B14" s="11">
        <v>28</v>
      </c>
      <c r="C14" s="11">
        <v>17.314435899700275</v>
      </c>
      <c r="D14" s="11"/>
      <c r="E14" s="11"/>
      <c r="F14" s="11"/>
    </row>
    <row r="15" spans="1:9" ht="15.75" thickBot="1" x14ac:dyDescent="0.3"/>
    <row r="16" spans="1:9" x14ac:dyDescent="0.25">
      <c r="A16" s="12"/>
      <c r="B16" s="12" t="s">
        <v>23</v>
      </c>
      <c r="C16" s="12" t="s">
        <v>11</v>
      </c>
      <c r="D16" s="12" t="s">
        <v>24</v>
      </c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</row>
    <row r="17" spans="1:9" x14ac:dyDescent="0.25">
      <c r="A17" s="10" t="s">
        <v>17</v>
      </c>
      <c r="B17" s="10">
        <v>6.6941026386954219</v>
      </c>
      <c r="C17" s="10">
        <v>0.15968430802953718</v>
      </c>
      <c r="D17" s="10">
        <v>41.920854474048873</v>
      </c>
      <c r="E17" s="10">
        <v>2.0979295729049801E-25</v>
      </c>
      <c r="F17" s="10">
        <v>6.3658668426513918</v>
      </c>
      <c r="G17" s="10">
        <v>7.022338434739452</v>
      </c>
      <c r="H17" s="10">
        <v>6.3658668426513918</v>
      </c>
      <c r="I17" s="10">
        <v>7.022338434739452</v>
      </c>
    </row>
    <row r="18" spans="1:9" x14ac:dyDescent="0.25">
      <c r="A18" s="10" t="s">
        <v>31</v>
      </c>
      <c r="B18" s="10">
        <v>-2.2314783822931674</v>
      </c>
      <c r="C18" s="10">
        <v>0.20039908130409656</v>
      </c>
      <c r="D18" s="10">
        <v>-11.135172715223179</v>
      </c>
      <c r="E18" s="10">
        <v>2.1586547381177351E-11</v>
      </c>
      <c r="F18" s="10">
        <v>-2.6434045933907244</v>
      </c>
      <c r="G18" s="10">
        <v>-1.8195521711956104</v>
      </c>
      <c r="H18" s="10">
        <v>-2.6434045933907244</v>
      </c>
      <c r="I18" s="10">
        <v>-1.8195521711956104</v>
      </c>
    </row>
    <row r="19" spans="1:9" ht="15.75" thickBot="1" x14ac:dyDescent="0.3">
      <c r="A19" s="11" t="s">
        <v>32</v>
      </c>
      <c r="B19" s="11">
        <v>0.14632003966354187</v>
      </c>
      <c r="C19" s="11">
        <v>3.9492010401158052E-2</v>
      </c>
      <c r="D19" s="11">
        <v>3.7050542167195224</v>
      </c>
      <c r="E19" s="11">
        <v>1.0040157679937108E-3</v>
      </c>
      <c r="F19" s="11">
        <v>6.514304969277096E-2</v>
      </c>
      <c r="G19" s="11">
        <v>0.22749702963431279</v>
      </c>
      <c r="H19" s="11">
        <v>6.514304969277096E-2</v>
      </c>
      <c r="I19" s="11">
        <v>0.22749702963431279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3" sqref="B3"/>
    </sheetView>
  </sheetViews>
  <sheetFormatPr defaultRowHeight="15" x14ac:dyDescent="0.25"/>
  <cols>
    <col min="1" max="3" width="11.7109375" style="1" customWidth="1"/>
    <col min="4" max="4" width="9.140625" style="1"/>
    <col min="5" max="8" width="11.7109375" style="1" customWidth="1"/>
    <col min="9" max="16384" width="9.140625" style="1"/>
  </cols>
  <sheetData>
    <row r="1" spans="1:11" x14ac:dyDescent="0.25">
      <c r="A1" s="48" t="s">
        <v>4</v>
      </c>
      <c r="B1" s="48"/>
      <c r="C1" s="48"/>
      <c r="E1" s="48" t="s">
        <v>5</v>
      </c>
      <c r="F1" s="48"/>
      <c r="G1" s="48"/>
      <c r="H1" s="9"/>
      <c r="J1" s="12"/>
      <c r="K1" s="12" t="s">
        <v>23</v>
      </c>
    </row>
    <row r="2" spans="1:11" x14ac:dyDescent="0.25">
      <c r="A2" s="16" t="s">
        <v>0</v>
      </c>
      <c r="B2" s="4" t="s">
        <v>1</v>
      </c>
      <c r="C2" s="6" t="s">
        <v>2</v>
      </c>
      <c r="E2" s="16" t="s">
        <v>0</v>
      </c>
      <c r="F2" s="4" t="s">
        <v>1</v>
      </c>
      <c r="G2" s="6" t="s">
        <v>2</v>
      </c>
      <c r="H2" s="9"/>
      <c r="J2" s="10" t="s">
        <v>17</v>
      </c>
      <c r="K2" s="10">
        <v>6.6941026386954219</v>
      </c>
    </row>
    <row r="3" spans="1:11" x14ac:dyDescent="0.25">
      <c r="A3" s="17">
        <f>1374.144-550.064*B3+2.10897*C3</f>
        <v>810.31583573635942</v>
      </c>
      <c r="B3" s="2">
        <v>1.0441930652862952</v>
      </c>
      <c r="C3" s="8">
        <v>5</v>
      </c>
      <c r="E3" s="17">
        <f>(6.694-2.231*F3+0.146*G3)</f>
        <v>11.664405271346276</v>
      </c>
      <c r="F3" s="2">
        <v>1.0441930652862952</v>
      </c>
      <c r="G3" s="8">
        <v>50</v>
      </c>
      <c r="H3" s="18">
        <f>LOG10(F3)</f>
        <v>1.8780804639975227E-2</v>
      </c>
      <c r="I3" s="18">
        <f>LOG10(G3)</f>
        <v>1.6989700043360187</v>
      </c>
      <c r="J3" s="10" t="s">
        <v>31</v>
      </c>
      <c r="K3" s="10">
        <v>-2.2314783822931674</v>
      </c>
    </row>
    <row r="4" spans="1:11" ht="15.75" thickBot="1" x14ac:dyDescent="0.3">
      <c r="A4" s="17">
        <f t="shared" ref="A4:A31" si="0">1374.144-550.064*B4+2.10897*C4</f>
        <v>789.29721249139016</v>
      </c>
      <c r="B4" s="2">
        <v>1.0824042975155799</v>
      </c>
      <c r="C4" s="8">
        <v>5</v>
      </c>
      <c r="E4" s="17">
        <f t="shared" ref="E4:E31" si="1">(6.694-2.231*F4+0.146*G4)</f>
        <v>11.579156012242741</v>
      </c>
      <c r="F4" s="2">
        <v>1.0824042975155799</v>
      </c>
      <c r="G4" s="8">
        <v>50</v>
      </c>
      <c r="H4" s="18">
        <f t="shared" ref="H4:H31" si="2">LOG10(F4)</f>
        <v>3.4389507890746462E-2</v>
      </c>
      <c r="I4" s="18">
        <f t="shared" ref="I4:I31" si="3">LOG10(G4)</f>
        <v>1.6989700043360187</v>
      </c>
      <c r="J4" s="11" t="s">
        <v>32</v>
      </c>
      <c r="K4" s="11">
        <v>0.14632003966354187</v>
      </c>
    </row>
    <row r="5" spans="1:11" x14ac:dyDescent="0.25">
      <c r="A5" s="17">
        <f t="shared" si="0"/>
        <v>789.06675601190886</v>
      </c>
      <c r="B5" s="2">
        <v>1.0828232605443933</v>
      </c>
      <c r="C5" s="8">
        <v>5</v>
      </c>
      <c r="E5" s="17">
        <f t="shared" si="1"/>
        <v>11.578221305725458</v>
      </c>
      <c r="F5" s="2">
        <v>1.0828232605443933</v>
      </c>
      <c r="G5" s="8">
        <v>50</v>
      </c>
      <c r="H5" s="18">
        <f t="shared" si="2"/>
        <v>3.4557576446061708E-2</v>
      </c>
      <c r="I5" s="18">
        <f t="shared" si="3"/>
        <v>1.6989700043360187</v>
      </c>
    </row>
    <row r="6" spans="1:11" x14ac:dyDescent="0.25">
      <c r="A6" s="17">
        <f t="shared" si="0"/>
        <v>757.99834439176323</v>
      </c>
      <c r="B6" s="2">
        <v>1.1393047092851682</v>
      </c>
      <c r="C6" s="8">
        <v>5</v>
      </c>
      <c r="E6" s="17">
        <f t="shared" si="1"/>
        <v>11.452211193584791</v>
      </c>
      <c r="F6" s="2">
        <v>1.1393047092851682</v>
      </c>
      <c r="G6" s="8">
        <v>50</v>
      </c>
      <c r="H6" s="18">
        <f t="shared" si="2"/>
        <v>5.6639892527844703E-2</v>
      </c>
      <c r="I6" s="18">
        <f t="shared" si="3"/>
        <v>1.6989700043360187</v>
      </c>
    </row>
    <row r="7" spans="1:11" x14ac:dyDescent="0.25">
      <c r="A7" s="17">
        <f t="shared" si="0"/>
        <v>715.56312363003349</v>
      </c>
      <c r="B7" s="2">
        <v>1.2164506791390939</v>
      </c>
      <c r="C7" s="8">
        <v>5</v>
      </c>
      <c r="E7" s="17">
        <f t="shared" si="1"/>
        <v>11.280098534840681</v>
      </c>
      <c r="F7" s="2">
        <v>1.2164506791390939</v>
      </c>
      <c r="G7" s="8">
        <v>50</v>
      </c>
      <c r="H7" s="18">
        <f t="shared" si="2"/>
        <v>8.5094505201108006E-2</v>
      </c>
      <c r="I7" s="18">
        <f t="shared" si="3"/>
        <v>1.6989700043360187</v>
      </c>
    </row>
    <row r="8" spans="1:11" x14ac:dyDescent="0.25">
      <c r="A8" s="17">
        <f t="shared" si="0"/>
        <v>697.90752805388479</v>
      </c>
      <c r="B8" s="2">
        <v>1.2485480270406994</v>
      </c>
      <c r="C8" s="8">
        <v>5</v>
      </c>
      <c r="E8" s="17">
        <f t="shared" si="1"/>
        <v>11.208489351672199</v>
      </c>
      <c r="F8" s="2">
        <v>1.2485480270406994</v>
      </c>
      <c r="G8" s="8">
        <v>50</v>
      </c>
      <c r="H8" s="18">
        <f t="shared" si="2"/>
        <v>9.6405252716673662E-2</v>
      </c>
      <c r="I8" s="18">
        <f t="shared" si="3"/>
        <v>1.6989700043360187</v>
      </c>
    </row>
    <row r="9" spans="1:11" x14ac:dyDescent="0.25">
      <c r="A9" s="17">
        <f t="shared" si="0"/>
        <v>695.13132942512641</v>
      </c>
      <c r="B9" s="2">
        <v>1.2535950736184764</v>
      </c>
      <c r="C9" s="8">
        <v>5</v>
      </c>
      <c r="E9" s="17">
        <f t="shared" si="1"/>
        <v>11.19722939075718</v>
      </c>
      <c r="F9" s="2">
        <v>1.2535950736184764</v>
      </c>
      <c r="G9" s="8">
        <v>50</v>
      </c>
      <c r="H9" s="18">
        <f t="shared" si="2"/>
        <v>9.8157276772183902E-2</v>
      </c>
      <c r="I9" s="18">
        <f t="shared" si="3"/>
        <v>1.6989700043360187</v>
      </c>
    </row>
    <row r="10" spans="1:11" x14ac:dyDescent="0.25">
      <c r="A10" s="17">
        <f t="shared" si="0"/>
        <v>642.12827229006757</v>
      </c>
      <c r="B10" s="2">
        <v>1.349953055844288</v>
      </c>
      <c r="C10" s="8">
        <v>5</v>
      </c>
      <c r="E10" s="17">
        <f t="shared" si="1"/>
        <v>10.982254732411393</v>
      </c>
      <c r="F10" s="2">
        <v>1.349953055844288</v>
      </c>
      <c r="G10" s="8">
        <v>50</v>
      </c>
      <c r="H10" s="18">
        <f t="shared" si="2"/>
        <v>0.13031866631555064</v>
      </c>
      <c r="I10" s="18">
        <f t="shared" si="3"/>
        <v>1.6989700043360187</v>
      </c>
    </row>
    <row r="11" spans="1:11" x14ac:dyDescent="0.25">
      <c r="A11" s="17">
        <f t="shared" si="0"/>
        <v>626.16724419081618</v>
      </c>
      <c r="B11" s="2">
        <v>1.3789697304480639</v>
      </c>
      <c r="C11" s="8">
        <v>5</v>
      </c>
      <c r="E11" s="17">
        <f t="shared" si="1"/>
        <v>10.917518531370369</v>
      </c>
      <c r="F11" s="2">
        <v>1.3789697304480639</v>
      </c>
      <c r="G11" s="8">
        <v>50</v>
      </c>
      <c r="H11" s="18">
        <f t="shared" si="2"/>
        <v>0.13955473314926797</v>
      </c>
      <c r="I11" s="18">
        <f t="shared" si="3"/>
        <v>1.6989700043360187</v>
      </c>
    </row>
    <row r="12" spans="1:11" x14ac:dyDescent="0.25">
      <c r="A12" s="17">
        <f t="shared" si="0"/>
        <v>608.5870773745545</v>
      </c>
      <c r="B12" s="2">
        <v>1.4109299511064994</v>
      </c>
      <c r="C12" s="8">
        <v>5</v>
      </c>
      <c r="E12" s="17">
        <f t="shared" si="1"/>
        <v>10.846215279081399</v>
      </c>
      <c r="F12" s="2">
        <v>1.4109299511064994</v>
      </c>
      <c r="G12" s="8">
        <v>50</v>
      </c>
      <c r="H12" s="18">
        <f t="shared" si="2"/>
        <v>0.14950545273161228</v>
      </c>
      <c r="I12" s="18">
        <f t="shared" si="3"/>
        <v>1.6989700043360187</v>
      </c>
    </row>
    <row r="13" spans="1:11" x14ac:dyDescent="0.25">
      <c r="A13" s="17">
        <f t="shared" si="0"/>
        <v>608.51608189668218</v>
      </c>
      <c r="B13" s="2">
        <v>1.4110590187747569</v>
      </c>
      <c r="C13" s="8">
        <v>5</v>
      </c>
      <c r="E13" s="17">
        <f t="shared" si="1"/>
        <v>10.845927329113518</v>
      </c>
      <c r="F13" s="2">
        <v>1.4110590187747569</v>
      </c>
      <c r="G13" s="8">
        <v>50</v>
      </c>
      <c r="H13" s="18">
        <f t="shared" si="2"/>
        <v>0.14954517887990959</v>
      </c>
      <c r="I13" s="18">
        <f t="shared" si="3"/>
        <v>1.6989700043360187</v>
      </c>
    </row>
    <row r="14" spans="1:11" x14ac:dyDescent="0.25">
      <c r="A14" s="17">
        <f t="shared" si="0"/>
        <v>532.11899159824156</v>
      </c>
      <c r="B14" s="2">
        <v>1.5499466578466479</v>
      </c>
      <c r="C14" s="8">
        <v>5</v>
      </c>
      <c r="E14" s="17">
        <f t="shared" si="1"/>
        <v>10.536069006344128</v>
      </c>
      <c r="F14" s="2">
        <v>1.5499466578466479</v>
      </c>
      <c r="G14" s="8">
        <v>50</v>
      </c>
      <c r="H14" s="18">
        <f t="shared" si="2"/>
        <v>0.19031675197578371</v>
      </c>
      <c r="I14" s="18">
        <f t="shared" si="3"/>
        <v>1.6989700043360187</v>
      </c>
    </row>
    <row r="15" spans="1:11" x14ac:dyDescent="0.25">
      <c r="A15" s="17">
        <f t="shared" si="0"/>
        <v>523.3192964725564</v>
      </c>
      <c r="B15" s="2">
        <v>1.5659442419926475</v>
      </c>
      <c r="C15" s="8">
        <v>5</v>
      </c>
      <c r="E15" s="17">
        <f t="shared" si="1"/>
        <v>10.500378396114403</v>
      </c>
      <c r="F15" s="2">
        <v>1.5659442419926475</v>
      </c>
      <c r="G15" s="8">
        <v>50</v>
      </c>
      <c r="H15" s="18">
        <f t="shared" si="2"/>
        <v>0.19477629423148757</v>
      </c>
      <c r="I15" s="18">
        <f t="shared" si="3"/>
        <v>1.6989700043360187</v>
      </c>
    </row>
    <row r="16" spans="1:11" x14ac:dyDescent="0.25">
      <c r="A16" s="17">
        <f t="shared" si="0"/>
        <v>466.324284027011</v>
      </c>
      <c r="B16" s="2">
        <v>1.6695594803022722</v>
      </c>
      <c r="C16" s="8">
        <v>5</v>
      </c>
      <c r="E16" s="17">
        <f t="shared" si="1"/>
        <v>10.269212799445631</v>
      </c>
      <c r="F16" s="2">
        <v>1.6695594803022722</v>
      </c>
      <c r="G16" s="8">
        <v>50</v>
      </c>
      <c r="H16" s="18">
        <f t="shared" si="2"/>
        <v>0.22260189599111072</v>
      </c>
      <c r="I16" s="18">
        <f t="shared" si="3"/>
        <v>1.6989700043360187</v>
      </c>
    </row>
    <row r="17" spans="1:9" x14ac:dyDescent="0.25">
      <c r="A17" s="17">
        <f t="shared" si="0"/>
        <v>423.30936936633566</v>
      </c>
      <c r="B17" s="2">
        <v>1.7477593164316596</v>
      </c>
      <c r="C17" s="8">
        <v>5</v>
      </c>
      <c r="E17" s="17">
        <f t="shared" si="1"/>
        <v>10.094748965040967</v>
      </c>
      <c r="F17" s="2">
        <v>1.7477593164316596</v>
      </c>
      <c r="G17" s="8">
        <v>50</v>
      </c>
      <c r="H17" s="18">
        <f t="shared" si="2"/>
        <v>0.24248162581410629</v>
      </c>
      <c r="I17" s="18">
        <f t="shared" si="3"/>
        <v>1.6989700043360187</v>
      </c>
    </row>
    <row r="18" spans="1:9" x14ac:dyDescent="0.25">
      <c r="A18" s="17">
        <f t="shared" si="0"/>
        <v>403.00719840821375</v>
      </c>
      <c r="B18" s="2">
        <v>1.7846680597017552</v>
      </c>
      <c r="C18" s="8">
        <v>5</v>
      </c>
      <c r="E18" s="17">
        <f t="shared" si="1"/>
        <v>10.012405558805384</v>
      </c>
      <c r="F18" s="2">
        <v>1.7846680597017552</v>
      </c>
      <c r="G18" s="8">
        <v>50</v>
      </c>
      <c r="H18" s="18">
        <f t="shared" si="2"/>
        <v>0.25155745112296746</v>
      </c>
      <c r="I18" s="18">
        <f t="shared" si="3"/>
        <v>1.6989700043360187</v>
      </c>
    </row>
    <row r="19" spans="1:9" x14ac:dyDescent="0.25">
      <c r="A19" s="17">
        <f t="shared" si="0"/>
        <v>328.4891986043076</v>
      </c>
      <c r="B19" s="2">
        <v>1.9201395681151512</v>
      </c>
      <c r="C19" s="8">
        <v>5</v>
      </c>
      <c r="E19" s="17">
        <f t="shared" si="1"/>
        <v>9.7101686235350968</v>
      </c>
      <c r="F19" s="2">
        <v>1.9201395681151512</v>
      </c>
      <c r="G19" s="8">
        <v>50</v>
      </c>
      <c r="H19" s="18">
        <f t="shared" si="2"/>
        <v>0.2833327971719406</v>
      </c>
      <c r="I19" s="18">
        <f t="shared" si="3"/>
        <v>1.6989700043360187</v>
      </c>
    </row>
    <row r="20" spans="1:9" x14ac:dyDescent="0.25">
      <c r="A20" s="17">
        <f t="shared" si="0"/>
        <v>325.67233241951112</v>
      </c>
      <c r="B20" s="2">
        <v>1.9252605471008628</v>
      </c>
      <c r="C20" s="8">
        <v>5</v>
      </c>
      <c r="E20" s="17">
        <f t="shared" si="1"/>
        <v>9.6987437194179762</v>
      </c>
      <c r="F20" s="2">
        <v>1.9252605471008628</v>
      </c>
      <c r="G20" s="8">
        <v>50</v>
      </c>
      <c r="H20" s="18">
        <f t="shared" si="2"/>
        <v>0.28448951125294114</v>
      </c>
      <c r="I20" s="18">
        <f t="shared" si="3"/>
        <v>1.6989700043360187</v>
      </c>
    </row>
    <row r="21" spans="1:9" x14ac:dyDescent="0.25">
      <c r="A21" s="17">
        <f t="shared" si="0"/>
        <v>310.7980412633824</v>
      </c>
      <c r="B21" s="2">
        <v>1.9523015662479597</v>
      </c>
      <c r="C21" s="8">
        <v>5</v>
      </c>
      <c r="E21" s="17">
        <f t="shared" si="1"/>
        <v>9.6384152057008023</v>
      </c>
      <c r="F21" s="2">
        <v>1.9523015662479597</v>
      </c>
      <c r="G21" s="8">
        <v>50</v>
      </c>
      <c r="H21" s="18">
        <f t="shared" si="2"/>
        <v>0.29054690269631517</v>
      </c>
      <c r="I21" s="18">
        <f t="shared" si="3"/>
        <v>1.6989700043360187</v>
      </c>
    </row>
    <row r="22" spans="1:9" x14ac:dyDescent="0.25">
      <c r="A22" s="17">
        <f t="shared" si="0"/>
        <v>219.7059047426751</v>
      </c>
      <c r="B22" s="2">
        <v>2.1179043625056813</v>
      </c>
      <c r="C22" s="8">
        <v>5</v>
      </c>
      <c r="E22" s="17">
        <f t="shared" si="1"/>
        <v>9.2689553672498253</v>
      </c>
      <c r="F22" s="2">
        <v>2.1179043625056813</v>
      </c>
      <c r="G22" s="8">
        <v>50</v>
      </c>
      <c r="H22" s="18">
        <f t="shared" si="2"/>
        <v>0.32590634492452625</v>
      </c>
      <c r="I22" s="18">
        <f t="shared" si="3"/>
        <v>1.6989700043360187</v>
      </c>
    </row>
    <row r="23" spans="1:9" x14ac:dyDescent="0.25">
      <c r="A23" s="17">
        <f t="shared" si="0"/>
        <v>197.96310215910853</v>
      </c>
      <c r="B23" s="2">
        <v>2.1574321312445308</v>
      </c>
      <c r="C23" s="8">
        <v>5</v>
      </c>
      <c r="E23" s="17">
        <f t="shared" si="1"/>
        <v>9.1807689151934522</v>
      </c>
      <c r="F23" s="2">
        <v>2.1574321312445308</v>
      </c>
      <c r="G23" s="8">
        <v>50</v>
      </c>
      <c r="H23" s="18">
        <f t="shared" si="2"/>
        <v>0.33393714251489331</v>
      </c>
      <c r="I23" s="18">
        <f t="shared" si="3"/>
        <v>1.6989700043360187</v>
      </c>
    </row>
    <row r="24" spans="1:9" x14ac:dyDescent="0.25">
      <c r="A24" s="17">
        <f t="shared" si="0"/>
        <v>179.32871804591559</v>
      </c>
      <c r="B24" s="2">
        <v>2.1913088876095954</v>
      </c>
      <c r="C24" s="8">
        <v>5</v>
      </c>
      <c r="E24" s="17">
        <f t="shared" si="1"/>
        <v>9.1051898717429935</v>
      </c>
      <c r="F24" s="2">
        <v>2.1913088876095954</v>
      </c>
      <c r="G24" s="8">
        <v>50</v>
      </c>
      <c r="H24" s="18">
        <f t="shared" si="2"/>
        <v>0.34070360016643125</v>
      </c>
      <c r="I24" s="18">
        <f t="shared" si="3"/>
        <v>1.6989700043360187</v>
      </c>
    </row>
    <row r="25" spans="1:9" x14ac:dyDescent="0.25">
      <c r="A25" s="17">
        <f t="shared" si="0"/>
        <v>176.64320840330925</v>
      </c>
      <c r="B25" s="2">
        <v>2.1961910643065004</v>
      </c>
      <c r="C25" s="8">
        <v>5</v>
      </c>
      <c r="E25" s="17">
        <f t="shared" si="1"/>
        <v>9.0942977355321979</v>
      </c>
      <c r="F25" s="2">
        <v>2.1961910643065004</v>
      </c>
      <c r="G25" s="8">
        <v>50</v>
      </c>
      <c r="H25" s="18">
        <f t="shared" si="2"/>
        <v>0.34167012018808529</v>
      </c>
      <c r="I25" s="18">
        <f t="shared" si="3"/>
        <v>1.6989700043360187</v>
      </c>
    </row>
    <row r="26" spans="1:9" x14ac:dyDescent="0.25">
      <c r="A26" s="17">
        <f t="shared" si="0"/>
        <v>163.35342766571966</v>
      </c>
      <c r="B26" s="2">
        <v>2.2203514906161472</v>
      </c>
      <c r="C26" s="8">
        <v>5</v>
      </c>
      <c r="E26" s="17">
        <f t="shared" si="1"/>
        <v>9.0403958244353753</v>
      </c>
      <c r="F26" s="2">
        <v>2.2203514906161472</v>
      </c>
      <c r="G26" s="8">
        <v>50</v>
      </c>
      <c r="H26" s="18">
        <f t="shared" si="2"/>
        <v>0.34642173046496538</v>
      </c>
      <c r="I26" s="18">
        <f t="shared" si="3"/>
        <v>1.6989700043360187</v>
      </c>
    </row>
    <row r="27" spans="1:9" x14ac:dyDescent="0.25">
      <c r="A27" s="17">
        <f t="shared" si="0"/>
        <v>132.41043880376287</v>
      </c>
      <c r="B27" s="2">
        <v>2.2766049245110338</v>
      </c>
      <c r="C27" s="8">
        <v>5</v>
      </c>
      <c r="E27" s="17">
        <f t="shared" si="1"/>
        <v>8.9148944134158832</v>
      </c>
      <c r="F27" s="2">
        <v>2.2766049245110338</v>
      </c>
      <c r="G27" s="8">
        <v>50</v>
      </c>
      <c r="H27" s="18">
        <f t="shared" si="2"/>
        <v>0.35728767093503522</v>
      </c>
      <c r="I27" s="18">
        <f t="shared" si="3"/>
        <v>1.6989700043360187</v>
      </c>
    </row>
    <row r="28" spans="1:9" x14ac:dyDescent="0.25">
      <c r="A28" s="17">
        <f t="shared" si="0"/>
        <v>60.415980766722669</v>
      </c>
      <c r="B28" s="2">
        <v>2.4074887090107286</v>
      </c>
      <c r="C28" s="8">
        <v>5</v>
      </c>
      <c r="E28" s="17">
        <f t="shared" si="1"/>
        <v>8.6228926901970642</v>
      </c>
      <c r="F28" s="2">
        <v>2.4074887090107286</v>
      </c>
      <c r="G28" s="8">
        <v>50</v>
      </c>
      <c r="H28" s="18">
        <f t="shared" si="2"/>
        <v>0.38156425898417978</v>
      </c>
      <c r="I28" s="18">
        <f t="shared" si="3"/>
        <v>1.6989700043360187</v>
      </c>
    </row>
    <row r="29" spans="1:9" x14ac:dyDescent="0.25">
      <c r="A29" s="17">
        <f t="shared" si="0"/>
        <v>58.06532827575893</v>
      </c>
      <c r="B29" s="2">
        <v>2.4117621253603967</v>
      </c>
      <c r="C29" s="8">
        <v>5</v>
      </c>
      <c r="E29" s="17">
        <f t="shared" si="1"/>
        <v>8.6133586983209547</v>
      </c>
      <c r="F29" s="2">
        <v>2.4117621253603967</v>
      </c>
      <c r="G29" s="8">
        <v>50</v>
      </c>
      <c r="H29" s="18">
        <f t="shared" si="2"/>
        <v>0.38233447065805243</v>
      </c>
      <c r="I29" s="18">
        <f t="shared" si="3"/>
        <v>1.6989700043360187</v>
      </c>
    </row>
    <row r="30" spans="1:9" x14ac:dyDescent="0.25">
      <c r="A30" s="17">
        <f t="shared" si="0"/>
        <v>-68.542427423343952</v>
      </c>
      <c r="B30" s="2">
        <v>2.6419312614956514</v>
      </c>
      <c r="C30" s="8">
        <v>5</v>
      </c>
      <c r="E30" s="17">
        <f t="shared" si="1"/>
        <v>8.099851355603203</v>
      </c>
      <c r="F30" s="2">
        <v>2.6419312614956514</v>
      </c>
      <c r="G30" s="8">
        <v>50</v>
      </c>
      <c r="H30" s="18">
        <f t="shared" si="2"/>
        <v>0.42192151383055682</v>
      </c>
      <c r="I30" s="18">
        <f t="shared" si="3"/>
        <v>1.6989700043360187</v>
      </c>
    </row>
    <row r="31" spans="1:9" x14ac:dyDescent="0.25">
      <c r="A31" s="17">
        <f t="shared" si="0"/>
        <v>-104.36063525703844</v>
      </c>
      <c r="B31" s="2">
        <v>2.7070476985533292</v>
      </c>
      <c r="C31" s="8">
        <v>5</v>
      </c>
      <c r="E31" s="17">
        <f t="shared" si="1"/>
        <v>7.9545765845275227</v>
      </c>
      <c r="F31" s="2">
        <v>2.7070476985533292</v>
      </c>
      <c r="G31" s="8">
        <v>50</v>
      </c>
      <c r="H31" s="18">
        <f t="shared" si="2"/>
        <v>0.43249590816651751</v>
      </c>
      <c r="I31" s="18">
        <f t="shared" si="3"/>
        <v>1.6989700043360187</v>
      </c>
    </row>
  </sheetData>
  <sortState ref="B3:B31">
    <sortCondition ref="B3"/>
  </sortState>
  <mergeCells count="2">
    <mergeCell ref="A1:C1"/>
    <mergeCell ref="E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S10" sqref="S10"/>
    </sheetView>
  </sheetViews>
  <sheetFormatPr defaultRowHeight="15" x14ac:dyDescent="0.25"/>
  <cols>
    <col min="1" max="1" width="11.5703125" customWidth="1"/>
    <col min="6" max="6" width="17.28515625" customWidth="1"/>
    <col min="7" max="7" width="12.5703125" style="46" customWidth="1"/>
    <col min="13" max="13" width="12.85546875" customWidth="1"/>
    <col min="14" max="14" width="17.28515625" style="45" customWidth="1"/>
  </cols>
  <sheetData>
    <row r="1" spans="1:15" x14ac:dyDescent="0.25">
      <c r="A1" s="49" t="s">
        <v>3</v>
      </c>
      <c r="B1" s="50"/>
      <c r="C1" s="50"/>
      <c r="D1" s="19"/>
      <c r="E1" s="19"/>
      <c r="F1" s="20"/>
      <c r="J1" s="12"/>
      <c r="K1" s="12"/>
      <c r="M1" s="20"/>
      <c r="N1" s="44"/>
      <c r="O1" s="12"/>
    </row>
    <row r="2" spans="1:15" x14ac:dyDescent="0.25">
      <c r="A2" s="21"/>
      <c r="B2" s="22" t="s">
        <v>1</v>
      </c>
      <c r="C2" s="23" t="s">
        <v>2</v>
      </c>
      <c r="D2" s="23" t="s">
        <v>31</v>
      </c>
      <c r="E2" s="23" t="s">
        <v>32</v>
      </c>
      <c r="F2" s="24" t="s">
        <v>38</v>
      </c>
      <c r="G2" s="47" t="s">
        <v>41</v>
      </c>
      <c r="H2" s="4"/>
      <c r="I2" s="35" t="s">
        <v>1</v>
      </c>
      <c r="J2" s="36" t="s">
        <v>2</v>
      </c>
      <c r="K2" s="37" t="s">
        <v>39</v>
      </c>
      <c r="L2" s="37" t="s">
        <v>40</v>
      </c>
      <c r="M2" s="38" t="s">
        <v>38</v>
      </c>
      <c r="N2" s="37" t="s">
        <v>41</v>
      </c>
      <c r="O2" s="10"/>
    </row>
    <row r="3" spans="1:15" x14ac:dyDescent="0.25">
      <c r="A3" s="25"/>
      <c r="B3" s="26">
        <v>1.0441930652862952</v>
      </c>
      <c r="C3" s="27">
        <v>5</v>
      </c>
      <c r="D3" s="28">
        <f>LN(B3)</f>
        <v>4.3244400798440358E-2</v>
      </c>
      <c r="E3" s="28">
        <f>LN(C3)</f>
        <v>1.6094379124341003</v>
      </c>
      <c r="F3" s="29">
        <f>6.694103 -2.23148*D3+0.14632*E3</f>
        <v>6.8330969398536539</v>
      </c>
      <c r="G3" s="46">
        <f>2.7182818^F3</f>
        <v>928.06044773894564</v>
      </c>
      <c r="H3" s="2"/>
      <c r="I3" s="39">
        <v>1.0441930652862952</v>
      </c>
      <c r="J3" s="40">
        <v>50</v>
      </c>
      <c r="K3" s="41">
        <f>LN(I3)</f>
        <v>4.3244400798440358E-2</v>
      </c>
      <c r="L3" s="41">
        <f>LN(J3)</f>
        <v>3.912023005428146</v>
      </c>
      <c r="M3" s="42">
        <f>6.694103 -2.23148*K3+0.14632*L3</f>
        <v>7.170011190660543</v>
      </c>
      <c r="N3" s="41">
        <f>2.7182818^M3</f>
        <v>1299.8590514293633</v>
      </c>
      <c r="O3" s="10"/>
    </row>
    <row r="4" spans="1:15" ht="15.75" thickBot="1" x14ac:dyDescent="0.3">
      <c r="A4" s="25"/>
      <c r="B4" s="26">
        <v>1.0824042975155799</v>
      </c>
      <c r="C4" s="27">
        <v>5</v>
      </c>
      <c r="D4" s="28">
        <f t="shared" ref="D4:E31" si="0">LN(B4)</f>
        <v>7.9184768224633911E-2</v>
      </c>
      <c r="E4" s="28">
        <f t="shared" si="0"/>
        <v>1.6094379124341003</v>
      </c>
      <c r="F4" s="29">
        <f t="shared" ref="F4:F31" si="1">6.694103 -2.23148*D4+0.14632*E4</f>
        <v>6.7528967287494517</v>
      </c>
      <c r="G4" s="46">
        <f t="shared" ref="G4:G31" si="2">2.7182818^F4</f>
        <v>856.53626522255695</v>
      </c>
      <c r="H4" s="2"/>
      <c r="I4" s="39">
        <v>1.0824042975155799</v>
      </c>
      <c r="J4" s="40">
        <v>50</v>
      </c>
      <c r="K4" s="41">
        <f t="shared" ref="K4:K31" si="3">LN(I4)</f>
        <v>7.9184768224633911E-2</v>
      </c>
      <c r="L4" s="41">
        <f t="shared" ref="L4:L31" si="4">LN(J4)</f>
        <v>3.912023005428146</v>
      </c>
      <c r="M4" s="42">
        <f t="shared" ref="M4:M31" si="5">6.694103 -2.23148*K4+0.14632*L4</f>
        <v>7.0898109795563409</v>
      </c>
      <c r="N4" s="41">
        <f t="shared" ref="N4:N31" si="6">2.7182818^M4</f>
        <v>1199.6809258918288</v>
      </c>
      <c r="O4" s="11"/>
    </row>
    <row r="5" spans="1:15" x14ac:dyDescent="0.25">
      <c r="A5" s="25"/>
      <c r="B5" s="26">
        <v>1.0828232605443933</v>
      </c>
      <c r="C5" s="27">
        <v>5</v>
      </c>
      <c r="D5" s="28">
        <f t="shared" si="0"/>
        <v>7.9571760374703843E-2</v>
      </c>
      <c r="E5" s="28">
        <f t="shared" si="0"/>
        <v>1.6094379124341003</v>
      </c>
      <c r="F5" s="29">
        <f t="shared" si="1"/>
        <v>6.7520331635064137</v>
      </c>
      <c r="G5" s="46">
        <f t="shared" si="2"/>
        <v>855.7969095691202</v>
      </c>
      <c r="H5" s="2"/>
      <c r="I5" s="39">
        <v>1.0828232605443933</v>
      </c>
      <c r="J5" s="40">
        <v>50</v>
      </c>
      <c r="K5" s="41">
        <f t="shared" si="3"/>
        <v>7.9571760374703843E-2</v>
      </c>
      <c r="L5" s="41">
        <f t="shared" si="4"/>
        <v>3.912023005428146</v>
      </c>
      <c r="M5" s="42">
        <f t="shared" si="5"/>
        <v>7.0889474143133029</v>
      </c>
      <c r="N5" s="41">
        <f t="shared" si="6"/>
        <v>1198.6453703515751</v>
      </c>
    </row>
    <row r="6" spans="1:15" x14ac:dyDescent="0.25">
      <c r="A6" s="25"/>
      <c r="B6" s="26">
        <v>1.1393047092851682</v>
      </c>
      <c r="C6" s="27">
        <v>5</v>
      </c>
      <c r="D6" s="28">
        <f t="shared" si="0"/>
        <v>0.13041817220340005</v>
      </c>
      <c r="E6" s="28">
        <f t="shared" si="0"/>
        <v>1.6094379124341003</v>
      </c>
      <c r="F6" s="29">
        <f t="shared" si="1"/>
        <v>6.6385704124389147</v>
      </c>
      <c r="G6" s="46">
        <f t="shared" si="2"/>
        <v>764.0019510826927</v>
      </c>
      <c r="H6" s="2"/>
      <c r="I6" s="39">
        <v>1.1393047092851682</v>
      </c>
      <c r="J6" s="40">
        <v>50</v>
      </c>
      <c r="K6" s="41">
        <f t="shared" si="3"/>
        <v>0.13041817220340005</v>
      </c>
      <c r="L6" s="41">
        <f t="shared" si="4"/>
        <v>3.912023005428146</v>
      </c>
      <c r="M6" s="42">
        <f t="shared" si="5"/>
        <v>6.9754846632458039</v>
      </c>
      <c r="N6" s="41">
        <f t="shared" si="6"/>
        <v>1070.0756118246734</v>
      </c>
    </row>
    <row r="7" spans="1:15" x14ac:dyDescent="0.25">
      <c r="A7" s="25"/>
      <c r="B7" s="26">
        <v>1.2164506791390939</v>
      </c>
      <c r="C7" s="27">
        <v>5</v>
      </c>
      <c r="D7" s="28">
        <f t="shared" si="0"/>
        <v>0.19593733917177558</v>
      </c>
      <c r="E7" s="28">
        <f t="shared" si="0"/>
        <v>1.6094379124341003</v>
      </c>
      <c r="F7" s="29">
        <f t="shared" si="1"/>
        <v>6.4923657017323242</v>
      </c>
      <c r="G7" s="46">
        <f t="shared" si="2"/>
        <v>660.08303239100599</v>
      </c>
      <c r="H7" s="2"/>
      <c r="I7" s="39">
        <v>1.2164506791390939</v>
      </c>
      <c r="J7" s="40">
        <v>50</v>
      </c>
      <c r="K7" s="41">
        <f t="shared" si="3"/>
        <v>0.19593733917177558</v>
      </c>
      <c r="L7" s="41">
        <f t="shared" si="4"/>
        <v>3.912023005428146</v>
      </c>
      <c r="M7" s="42">
        <f t="shared" si="5"/>
        <v>6.8292799525392134</v>
      </c>
      <c r="N7" s="41">
        <f t="shared" si="6"/>
        <v>924.52480486458785</v>
      </c>
    </row>
    <row r="8" spans="1:15" x14ac:dyDescent="0.25">
      <c r="A8" s="25"/>
      <c r="B8" s="26">
        <v>1.2485480270406994</v>
      </c>
      <c r="C8" s="27">
        <v>5</v>
      </c>
      <c r="D8" s="28">
        <f t="shared" si="0"/>
        <v>0.2219812977917365</v>
      </c>
      <c r="E8" s="28">
        <f t="shared" si="0"/>
        <v>1.6094379124341003</v>
      </c>
      <c r="F8" s="29">
        <f t="shared" si="1"/>
        <v>6.4342491289510537</v>
      </c>
      <c r="G8" s="46">
        <f t="shared" si="2"/>
        <v>622.81471172358465</v>
      </c>
      <c r="H8" s="2"/>
      <c r="I8" s="39">
        <v>1.2485480270406994</v>
      </c>
      <c r="J8" s="40">
        <v>50</v>
      </c>
      <c r="K8" s="41">
        <f t="shared" si="3"/>
        <v>0.2219812977917365</v>
      </c>
      <c r="L8" s="41">
        <f t="shared" si="4"/>
        <v>3.912023005428146</v>
      </c>
      <c r="M8" s="42">
        <f t="shared" si="5"/>
        <v>6.7711633797579429</v>
      </c>
      <c r="N8" s="41">
        <f t="shared" si="6"/>
        <v>872.3260886396439</v>
      </c>
    </row>
    <row r="9" spans="1:15" x14ac:dyDescent="0.25">
      <c r="A9" s="25"/>
      <c r="B9" s="26">
        <v>1.2535950736184764</v>
      </c>
      <c r="C9" s="27">
        <v>5</v>
      </c>
      <c r="D9" s="28">
        <f t="shared" si="0"/>
        <v>0.22601548226452134</v>
      </c>
      <c r="E9" s="28">
        <f t="shared" si="0"/>
        <v>1.6094379124341003</v>
      </c>
      <c r="F9" s="29">
        <f t="shared" si="1"/>
        <v>6.4252469269837231</v>
      </c>
      <c r="G9" s="46">
        <f t="shared" si="2"/>
        <v>617.23316874126954</v>
      </c>
      <c r="H9" s="2"/>
      <c r="I9" s="39">
        <v>1.2535950736184764</v>
      </c>
      <c r="J9" s="40">
        <v>50</v>
      </c>
      <c r="K9" s="41">
        <f t="shared" si="3"/>
        <v>0.22601548226452134</v>
      </c>
      <c r="L9" s="41">
        <f t="shared" si="4"/>
        <v>3.912023005428146</v>
      </c>
      <c r="M9" s="42">
        <f t="shared" si="5"/>
        <v>6.7621611777906123</v>
      </c>
      <c r="N9" s="41">
        <f t="shared" si="6"/>
        <v>864.50847375886792</v>
      </c>
    </row>
    <row r="10" spans="1:15" x14ac:dyDescent="0.25">
      <c r="A10" s="25"/>
      <c r="B10" s="26">
        <v>1.349953055844288</v>
      </c>
      <c r="C10" s="27">
        <v>5</v>
      </c>
      <c r="D10" s="28">
        <f t="shared" si="0"/>
        <v>0.30006981839705216</v>
      </c>
      <c r="E10" s="28">
        <f t="shared" si="0"/>
        <v>1.6094379124341003</v>
      </c>
      <c r="F10" s="29">
        <f t="shared" si="1"/>
        <v>6.2599961569907041</v>
      </c>
      <c r="G10" s="46">
        <f t="shared" si="2"/>
        <v>523.21689508549264</v>
      </c>
      <c r="H10" s="2"/>
      <c r="I10" s="39">
        <v>1.349953055844288</v>
      </c>
      <c r="J10" s="40">
        <v>50</v>
      </c>
      <c r="K10" s="41">
        <f t="shared" si="3"/>
        <v>0.30006981839705216</v>
      </c>
      <c r="L10" s="41">
        <f t="shared" si="4"/>
        <v>3.912023005428146</v>
      </c>
      <c r="M10" s="42">
        <f t="shared" si="5"/>
        <v>6.5969104077975933</v>
      </c>
      <c r="N10" s="41">
        <f t="shared" si="6"/>
        <v>732.82749910806842</v>
      </c>
    </row>
    <row r="11" spans="1:15" x14ac:dyDescent="0.25">
      <c r="A11" s="25"/>
      <c r="B11" s="26">
        <v>1.3789697304480639</v>
      </c>
      <c r="C11" s="27">
        <v>5</v>
      </c>
      <c r="D11" s="28">
        <f t="shared" si="0"/>
        <v>0.32133664820626645</v>
      </c>
      <c r="E11" s="28">
        <f t="shared" si="0"/>
        <v>1.6094379124341003</v>
      </c>
      <c r="F11" s="29">
        <f t="shared" si="1"/>
        <v>6.2125396516080382</v>
      </c>
      <c r="G11" s="46">
        <f t="shared" si="2"/>
        <v>498.96681301999268</v>
      </c>
      <c r="H11" s="2"/>
      <c r="I11" s="39">
        <v>1.3789697304480639</v>
      </c>
      <c r="J11" s="40">
        <v>50</v>
      </c>
      <c r="K11" s="41">
        <f t="shared" si="3"/>
        <v>0.32133664820626645</v>
      </c>
      <c r="L11" s="41">
        <f t="shared" si="4"/>
        <v>3.912023005428146</v>
      </c>
      <c r="M11" s="42">
        <f t="shared" si="5"/>
        <v>6.5494539024149274</v>
      </c>
      <c r="N11" s="41">
        <f t="shared" si="6"/>
        <v>698.86237458676965</v>
      </c>
    </row>
    <row r="12" spans="1:15" x14ac:dyDescent="0.25">
      <c r="A12" s="25"/>
      <c r="B12" s="26">
        <v>1.4109299511064994</v>
      </c>
      <c r="C12" s="27">
        <v>5</v>
      </c>
      <c r="D12" s="28">
        <f t="shared" si="0"/>
        <v>0.34424902678113634</v>
      </c>
      <c r="E12" s="28">
        <f t="shared" si="0"/>
        <v>1.6094379124341003</v>
      </c>
      <c r="F12" s="29">
        <f t="shared" si="1"/>
        <v>6.1614111370657874</v>
      </c>
      <c r="G12" s="46">
        <f t="shared" si="2"/>
        <v>474.09658774904085</v>
      </c>
      <c r="H12" s="2"/>
      <c r="I12" s="39">
        <v>1.4109299511064994</v>
      </c>
      <c r="J12" s="40">
        <v>50</v>
      </c>
      <c r="K12" s="41">
        <f t="shared" si="3"/>
        <v>0.34424902678113634</v>
      </c>
      <c r="L12" s="41">
        <f t="shared" si="4"/>
        <v>3.912023005428146</v>
      </c>
      <c r="M12" s="42">
        <f t="shared" si="5"/>
        <v>6.4983253878726766</v>
      </c>
      <c r="N12" s="41">
        <f t="shared" si="6"/>
        <v>664.02866573914559</v>
      </c>
    </row>
    <row r="13" spans="1:15" x14ac:dyDescent="0.25">
      <c r="A13" s="25"/>
      <c r="B13" s="26">
        <v>1.4110590187747569</v>
      </c>
      <c r="C13" s="27">
        <v>5</v>
      </c>
      <c r="D13" s="28">
        <f t="shared" si="0"/>
        <v>0.34434049961800783</v>
      </c>
      <c r="E13" s="28">
        <f t="shared" si="0"/>
        <v>1.6094379124341003</v>
      </c>
      <c r="F13" s="29">
        <f t="shared" si="1"/>
        <v>6.1612070172597653</v>
      </c>
      <c r="G13" s="46">
        <f t="shared" si="2"/>
        <v>473.99982512244702</v>
      </c>
      <c r="H13" s="2"/>
      <c r="I13" s="39">
        <v>1.4110590187747569</v>
      </c>
      <c r="J13" s="40">
        <v>50</v>
      </c>
      <c r="K13" s="41">
        <f t="shared" si="3"/>
        <v>0.34434049961800783</v>
      </c>
      <c r="L13" s="41">
        <f t="shared" si="4"/>
        <v>3.912023005428146</v>
      </c>
      <c r="M13" s="42">
        <f t="shared" si="5"/>
        <v>6.4981212680666545</v>
      </c>
      <c r="N13" s="41">
        <f t="shared" si="6"/>
        <v>663.89313817052175</v>
      </c>
    </row>
    <row r="14" spans="1:15" x14ac:dyDescent="0.25">
      <c r="A14" s="25"/>
      <c r="B14" s="26">
        <v>1.5499466578466479</v>
      </c>
      <c r="C14" s="27">
        <v>5</v>
      </c>
      <c r="D14" s="28">
        <f t="shared" si="0"/>
        <v>0.43822051604648465</v>
      </c>
      <c r="E14" s="28">
        <f t="shared" si="0"/>
        <v>1.6094379124341003</v>
      </c>
      <c r="F14" s="29">
        <f t="shared" si="1"/>
        <v>5.9517156381999481</v>
      </c>
      <c r="G14" s="46">
        <f t="shared" si="2"/>
        <v>384.41226209134675</v>
      </c>
      <c r="H14" s="2"/>
      <c r="I14" s="39">
        <v>1.5499466578466479</v>
      </c>
      <c r="J14" s="40">
        <v>50</v>
      </c>
      <c r="K14" s="41">
        <f t="shared" si="3"/>
        <v>0.43822051604648465</v>
      </c>
      <c r="L14" s="41">
        <f t="shared" si="4"/>
        <v>3.912023005428146</v>
      </c>
      <c r="M14" s="42">
        <f t="shared" si="5"/>
        <v>6.2886298890068373</v>
      </c>
      <c r="N14" s="41">
        <f t="shared" si="6"/>
        <v>538.41509955225388</v>
      </c>
    </row>
    <row r="15" spans="1:15" x14ac:dyDescent="0.25">
      <c r="A15" s="25"/>
      <c r="B15" s="26">
        <v>1.5659442419926475</v>
      </c>
      <c r="C15" s="27">
        <v>5</v>
      </c>
      <c r="D15" s="28">
        <f t="shared" si="0"/>
        <v>0.44848899156604538</v>
      </c>
      <c r="E15" s="28">
        <f t="shared" si="0"/>
        <v>1.6094379124341003</v>
      </c>
      <c r="F15" s="29">
        <f t="shared" si="1"/>
        <v>5.9288017404475593</v>
      </c>
      <c r="G15" s="46">
        <f t="shared" si="2"/>
        <v>375.70402970319083</v>
      </c>
      <c r="H15" s="2"/>
      <c r="I15" s="39">
        <v>1.5659442419926475</v>
      </c>
      <c r="J15" s="40">
        <v>50</v>
      </c>
      <c r="K15" s="41">
        <f t="shared" si="3"/>
        <v>0.44848899156604538</v>
      </c>
      <c r="L15" s="41">
        <f t="shared" si="4"/>
        <v>3.912023005428146</v>
      </c>
      <c r="M15" s="42">
        <f t="shared" si="5"/>
        <v>6.2657159912544484</v>
      </c>
      <c r="N15" s="41">
        <f t="shared" si="6"/>
        <v>526.21818423356672</v>
      </c>
    </row>
    <row r="16" spans="1:15" x14ac:dyDescent="0.25">
      <c r="A16" s="25"/>
      <c r="B16" s="26">
        <v>1.6695594803022722</v>
      </c>
      <c r="C16" s="27">
        <v>5</v>
      </c>
      <c r="D16" s="28">
        <f t="shared" si="0"/>
        <v>0.51255980738134255</v>
      </c>
      <c r="E16" s="28">
        <f t="shared" si="0"/>
        <v>1.6094379124341003</v>
      </c>
      <c r="F16" s="29">
        <f t="shared" si="1"/>
        <v>5.7858289963720395</v>
      </c>
      <c r="G16" s="46">
        <f t="shared" si="2"/>
        <v>325.65187275500256</v>
      </c>
      <c r="H16" s="2"/>
      <c r="I16" s="39">
        <v>1.6695594803022722</v>
      </c>
      <c r="J16" s="40">
        <v>50</v>
      </c>
      <c r="K16" s="41">
        <f t="shared" si="3"/>
        <v>0.51255980738134255</v>
      </c>
      <c r="L16" s="41">
        <f t="shared" si="4"/>
        <v>3.912023005428146</v>
      </c>
      <c r="M16" s="42">
        <f t="shared" si="5"/>
        <v>6.1227432471789287</v>
      </c>
      <c r="N16" s="41">
        <f t="shared" si="6"/>
        <v>456.11418463830955</v>
      </c>
    </row>
    <row r="17" spans="1:14" x14ac:dyDescent="0.25">
      <c r="A17" s="25"/>
      <c r="B17" s="26">
        <v>1.7477593164316596</v>
      </c>
      <c r="C17" s="27">
        <v>5</v>
      </c>
      <c r="D17" s="28">
        <f t="shared" si="0"/>
        <v>0.55833457692452138</v>
      </c>
      <c r="E17" s="28">
        <f t="shared" si="0"/>
        <v>1.6094379124341003</v>
      </c>
      <c r="F17" s="29">
        <f t="shared" si="1"/>
        <v>5.6836835136318271</v>
      </c>
      <c r="G17" s="46">
        <f t="shared" si="2"/>
        <v>294.03048549606763</v>
      </c>
      <c r="H17" s="2"/>
      <c r="I17" s="39">
        <v>1.7477593164316596</v>
      </c>
      <c r="J17" s="40">
        <v>50</v>
      </c>
      <c r="K17" s="41">
        <f t="shared" si="3"/>
        <v>0.55833457692452138</v>
      </c>
      <c r="L17" s="41">
        <f t="shared" si="4"/>
        <v>3.912023005428146</v>
      </c>
      <c r="M17" s="42">
        <f t="shared" si="5"/>
        <v>6.0205977644387163</v>
      </c>
      <c r="N17" s="41">
        <f t="shared" si="6"/>
        <v>411.8246703642975</v>
      </c>
    </row>
    <row r="18" spans="1:14" x14ac:dyDescent="0.25">
      <c r="A18" s="25"/>
      <c r="B18" s="26">
        <v>1.7846680597017552</v>
      </c>
      <c r="C18" s="27">
        <v>5</v>
      </c>
      <c r="D18" s="28">
        <f t="shared" si="0"/>
        <v>0.57923243698732318</v>
      </c>
      <c r="E18" s="28">
        <f t="shared" si="0"/>
        <v>1.6094379124341003</v>
      </c>
      <c r="F18" s="29">
        <f t="shared" si="1"/>
        <v>5.6370503568588859</v>
      </c>
      <c r="G18" s="46">
        <f t="shared" si="2"/>
        <v>280.63371055145387</v>
      </c>
      <c r="H18" s="2"/>
      <c r="I18" s="39">
        <v>1.7846680597017552</v>
      </c>
      <c r="J18" s="40">
        <v>50</v>
      </c>
      <c r="K18" s="41">
        <f t="shared" si="3"/>
        <v>0.57923243698732318</v>
      </c>
      <c r="L18" s="41">
        <f t="shared" si="4"/>
        <v>3.912023005428146</v>
      </c>
      <c r="M18" s="42">
        <f t="shared" si="5"/>
        <v>5.9739646076657751</v>
      </c>
      <c r="N18" s="41">
        <f t="shared" si="6"/>
        <v>393.06089348516866</v>
      </c>
    </row>
    <row r="19" spans="1:14" x14ac:dyDescent="0.25">
      <c r="A19" s="25"/>
      <c r="B19" s="26">
        <v>1.9201395681151512</v>
      </c>
      <c r="C19" s="27">
        <v>5</v>
      </c>
      <c r="D19" s="28">
        <f t="shared" si="0"/>
        <v>0.65239787512441594</v>
      </c>
      <c r="E19" s="28">
        <f t="shared" si="0"/>
        <v>1.6094379124341003</v>
      </c>
      <c r="F19" s="29">
        <f t="shared" si="1"/>
        <v>5.4737831449647256</v>
      </c>
      <c r="G19" s="46">
        <f t="shared" si="2"/>
        <v>238.36022686595686</v>
      </c>
      <c r="H19" s="2"/>
      <c r="I19" s="39">
        <v>1.9201395681151512</v>
      </c>
      <c r="J19" s="40">
        <v>50</v>
      </c>
      <c r="K19" s="41">
        <f t="shared" si="3"/>
        <v>0.65239787512441594</v>
      </c>
      <c r="L19" s="41">
        <f t="shared" si="4"/>
        <v>3.912023005428146</v>
      </c>
      <c r="M19" s="42">
        <f t="shared" si="5"/>
        <v>5.8106973957716148</v>
      </c>
      <c r="N19" s="41">
        <f t="shared" si="6"/>
        <v>333.85185108074342</v>
      </c>
    </row>
    <row r="20" spans="1:14" x14ac:dyDescent="0.25">
      <c r="A20" s="25"/>
      <c r="B20" s="26">
        <v>1.9252605471008628</v>
      </c>
      <c r="C20" s="27">
        <v>5</v>
      </c>
      <c r="D20" s="28">
        <f t="shared" si="0"/>
        <v>0.65506130772418403</v>
      </c>
      <c r="E20" s="28">
        <f t="shared" si="0"/>
        <v>1.6094379124341003</v>
      </c>
      <c r="F20" s="29">
        <f t="shared" si="1"/>
        <v>5.4678397483869956</v>
      </c>
      <c r="G20" s="46">
        <f t="shared" si="2"/>
        <v>236.94775910996347</v>
      </c>
      <c r="H20" s="2"/>
      <c r="I20" s="39">
        <v>1.9252605471008628</v>
      </c>
      <c r="J20" s="40">
        <v>50</v>
      </c>
      <c r="K20" s="41">
        <f t="shared" si="3"/>
        <v>0.65506130772418403</v>
      </c>
      <c r="L20" s="41">
        <f t="shared" si="4"/>
        <v>3.912023005428146</v>
      </c>
      <c r="M20" s="42">
        <f t="shared" si="5"/>
        <v>5.8047539991938848</v>
      </c>
      <c r="N20" s="41">
        <f t="shared" si="6"/>
        <v>331.8735219730296</v>
      </c>
    </row>
    <row r="21" spans="1:14" x14ac:dyDescent="0.25">
      <c r="A21" s="25"/>
      <c r="B21" s="26">
        <v>1.9523015662479597</v>
      </c>
      <c r="C21" s="27">
        <v>5</v>
      </c>
      <c r="D21" s="28">
        <f t="shared" si="0"/>
        <v>0.66900896696412682</v>
      </c>
      <c r="E21" s="28">
        <f t="shared" si="0"/>
        <v>1.6094379124341003</v>
      </c>
      <c r="F21" s="29">
        <f t="shared" si="1"/>
        <v>5.4367158257462478</v>
      </c>
      <c r="G21" s="46">
        <f t="shared" si="2"/>
        <v>229.68659949341071</v>
      </c>
      <c r="H21" s="2"/>
      <c r="I21" s="39">
        <v>1.9523015662479597</v>
      </c>
      <c r="J21" s="40">
        <v>50</v>
      </c>
      <c r="K21" s="41">
        <f t="shared" si="3"/>
        <v>0.66900896696412682</v>
      </c>
      <c r="L21" s="41">
        <f t="shared" si="4"/>
        <v>3.912023005428146</v>
      </c>
      <c r="M21" s="42">
        <f t="shared" si="5"/>
        <v>5.773630076553137</v>
      </c>
      <c r="N21" s="41">
        <f t="shared" si="6"/>
        <v>321.70340420274329</v>
      </c>
    </row>
    <row r="22" spans="1:14" x14ac:dyDescent="0.25">
      <c r="A22" s="25"/>
      <c r="B22" s="26">
        <v>2.1179043625056813</v>
      </c>
      <c r="C22" s="27">
        <v>5</v>
      </c>
      <c r="D22" s="28">
        <f t="shared" si="0"/>
        <v>0.75042709153538978</v>
      </c>
      <c r="E22" s="28">
        <f t="shared" si="0"/>
        <v>1.6094379124341003</v>
      </c>
      <c r="F22" s="29">
        <f t="shared" si="1"/>
        <v>5.2550329091279657</v>
      </c>
      <c r="G22" s="46">
        <f t="shared" si="2"/>
        <v>191.52777822578415</v>
      </c>
      <c r="H22" s="2"/>
      <c r="I22" s="39">
        <v>2.1179043625056813</v>
      </c>
      <c r="J22" s="40">
        <v>50</v>
      </c>
      <c r="K22" s="41">
        <f t="shared" si="3"/>
        <v>0.75042709153538978</v>
      </c>
      <c r="L22" s="41">
        <f t="shared" si="4"/>
        <v>3.912023005428146</v>
      </c>
      <c r="M22" s="42">
        <f t="shared" si="5"/>
        <v>5.5919471599348549</v>
      </c>
      <c r="N22" s="41">
        <f t="shared" si="6"/>
        <v>268.25743596064876</v>
      </c>
    </row>
    <row r="23" spans="1:14" x14ac:dyDescent="0.25">
      <c r="A23" s="25"/>
      <c r="B23" s="26">
        <v>2.1574321312445308</v>
      </c>
      <c r="C23" s="27">
        <v>5</v>
      </c>
      <c r="D23" s="28">
        <f t="shared" si="0"/>
        <v>0.76891868635182159</v>
      </c>
      <c r="E23" s="28">
        <f t="shared" si="0"/>
        <v>1.6094379124341003</v>
      </c>
      <c r="F23" s="29">
        <f t="shared" si="1"/>
        <v>5.213769285126995</v>
      </c>
      <c r="G23" s="46">
        <f t="shared" si="2"/>
        <v>183.78548416316434</v>
      </c>
      <c r="H23" s="2"/>
      <c r="I23" s="39">
        <v>2.1574321312445308</v>
      </c>
      <c r="J23" s="40">
        <v>50</v>
      </c>
      <c r="K23" s="41">
        <f t="shared" si="3"/>
        <v>0.76891868635182159</v>
      </c>
      <c r="L23" s="41">
        <f t="shared" si="4"/>
        <v>3.912023005428146</v>
      </c>
      <c r="M23" s="42">
        <f t="shared" si="5"/>
        <v>5.5506835359338842</v>
      </c>
      <c r="N23" s="41">
        <f t="shared" si="6"/>
        <v>257.41343216688398</v>
      </c>
    </row>
    <row r="24" spans="1:14" x14ac:dyDescent="0.25">
      <c r="A24" s="25"/>
      <c r="B24" s="26">
        <v>2.1913088876095954</v>
      </c>
      <c r="C24" s="27">
        <v>5</v>
      </c>
      <c r="D24" s="28">
        <f t="shared" si="0"/>
        <v>0.78449903087262829</v>
      </c>
      <c r="E24" s="28">
        <f t="shared" si="0"/>
        <v>1.6094379124341003</v>
      </c>
      <c r="F24" s="29">
        <f t="shared" si="1"/>
        <v>5.1790020579357048</v>
      </c>
      <c r="G24" s="46">
        <f t="shared" si="2"/>
        <v>177.50557266424235</v>
      </c>
      <c r="H24" s="2"/>
      <c r="I24" s="39">
        <v>2.1913088876095954</v>
      </c>
      <c r="J24" s="40">
        <v>50</v>
      </c>
      <c r="K24" s="41">
        <f t="shared" si="3"/>
        <v>0.78449903087262829</v>
      </c>
      <c r="L24" s="41">
        <f t="shared" si="4"/>
        <v>3.912023005428146</v>
      </c>
      <c r="M24" s="42">
        <f t="shared" si="5"/>
        <v>5.515916308742594</v>
      </c>
      <c r="N24" s="41">
        <f t="shared" si="6"/>
        <v>248.61766910647498</v>
      </c>
    </row>
    <row r="25" spans="1:14" x14ac:dyDescent="0.25">
      <c r="A25" s="25"/>
      <c r="B25" s="26">
        <v>2.1961910643065004</v>
      </c>
      <c r="C25" s="27">
        <v>5</v>
      </c>
      <c r="D25" s="28">
        <f t="shared" si="0"/>
        <v>0.78672452546656912</v>
      </c>
      <c r="E25" s="28">
        <f t="shared" si="0"/>
        <v>1.6094379124341003</v>
      </c>
      <c r="F25" s="29">
        <f t="shared" si="1"/>
        <v>5.1740359112592182</v>
      </c>
      <c r="G25" s="46">
        <f t="shared" si="2"/>
        <v>176.62623922035505</v>
      </c>
      <c r="H25" s="2"/>
      <c r="I25" s="39">
        <v>2.1961910643065004</v>
      </c>
      <c r="J25" s="40">
        <v>50</v>
      </c>
      <c r="K25" s="41">
        <f t="shared" si="3"/>
        <v>0.78672452546656912</v>
      </c>
      <c r="L25" s="41">
        <f t="shared" si="4"/>
        <v>3.912023005428146</v>
      </c>
      <c r="M25" s="42">
        <f t="shared" si="5"/>
        <v>5.5109501620661074</v>
      </c>
      <c r="N25" s="41">
        <f t="shared" si="6"/>
        <v>247.38605802009991</v>
      </c>
    </row>
    <row r="26" spans="1:14" x14ac:dyDescent="0.25">
      <c r="A26" s="25"/>
      <c r="B26" s="26">
        <v>2.2203514906161472</v>
      </c>
      <c r="C26" s="27">
        <v>5</v>
      </c>
      <c r="D26" s="28">
        <f t="shared" si="0"/>
        <v>0.79766551245783057</v>
      </c>
      <c r="E26" s="28">
        <f t="shared" si="0"/>
        <v>1.6094379124341003</v>
      </c>
      <c r="F26" s="29">
        <f t="shared" si="1"/>
        <v>5.1496213176079575</v>
      </c>
      <c r="G26" s="46">
        <f t="shared" si="2"/>
        <v>172.36619661650317</v>
      </c>
      <c r="H26" s="2"/>
      <c r="I26" s="39">
        <v>2.2203514906161472</v>
      </c>
      <c r="J26" s="40">
        <v>50</v>
      </c>
      <c r="K26" s="41">
        <f t="shared" si="3"/>
        <v>0.79766551245783057</v>
      </c>
      <c r="L26" s="41">
        <f t="shared" si="4"/>
        <v>3.912023005428146</v>
      </c>
      <c r="M26" s="42">
        <f t="shared" si="5"/>
        <v>5.4865355684148467</v>
      </c>
      <c r="N26" s="41">
        <f t="shared" si="6"/>
        <v>241.41936161408154</v>
      </c>
    </row>
    <row r="27" spans="1:14" x14ac:dyDescent="0.25">
      <c r="A27" s="25"/>
      <c r="B27" s="26">
        <v>2.2766049245110338</v>
      </c>
      <c r="C27" s="27">
        <v>5</v>
      </c>
      <c r="D27" s="28">
        <f t="shared" si="0"/>
        <v>0.82268526500557404</v>
      </c>
      <c r="E27" s="28">
        <f t="shared" si="0"/>
        <v>1.6094379124341003</v>
      </c>
      <c r="F27" s="29">
        <f t="shared" si="1"/>
        <v>5.0937902401927193</v>
      </c>
      <c r="G27" s="46">
        <f t="shared" si="2"/>
        <v>163.00651785752564</v>
      </c>
      <c r="H27" s="2"/>
      <c r="I27" s="39">
        <v>2.2766049245110338</v>
      </c>
      <c r="J27" s="40">
        <v>50</v>
      </c>
      <c r="K27" s="41">
        <f t="shared" si="3"/>
        <v>0.82268526500557404</v>
      </c>
      <c r="L27" s="41">
        <f t="shared" si="4"/>
        <v>3.912023005428146</v>
      </c>
      <c r="M27" s="42">
        <f t="shared" si="5"/>
        <v>5.4307044909996085</v>
      </c>
      <c r="N27" s="41">
        <f t="shared" si="6"/>
        <v>228.31001816240334</v>
      </c>
    </row>
    <row r="28" spans="1:14" x14ac:dyDescent="0.25">
      <c r="A28" s="25"/>
      <c r="B28" s="26">
        <v>2.4074887090107286</v>
      </c>
      <c r="C28" s="27">
        <v>5</v>
      </c>
      <c r="D28" s="28">
        <f t="shared" si="0"/>
        <v>0.87858417475629169</v>
      </c>
      <c r="E28" s="28">
        <f t="shared" si="0"/>
        <v>1.6094379124341003</v>
      </c>
      <c r="F28" s="29">
        <f t="shared" si="1"/>
        <v>4.9690529410621878</v>
      </c>
      <c r="G28" s="46">
        <f t="shared" si="2"/>
        <v>143.89054250421955</v>
      </c>
      <c r="H28" s="2"/>
      <c r="I28" s="39">
        <v>2.4074887090107286</v>
      </c>
      <c r="J28" s="40">
        <v>50</v>
      </c>
      <c r="K28" s="41">
        <f t="shared" si="3"/>
        <v>0.87858417475629169</v>
      </c>
      <c r="L28" s="41">
        <f t="shared" si="4"/>
        <v>3.912023005428146</v>
      </c>
      <c r="M28" s="42">
        <f t="shared" si="5"/>
        <v>5.3059671918690769</v>
      </c>
      <c r="N28" s="41">
        <f t="shared" si="6"/>
        <v>201.53582080227073</v>
      </c>
    </row>
    <row r="29" spans="1:14" x14ac:dyDescent="0.25">
      <c r="A29" s="25"/>
      <c r="B29" s="26">
        <v>2.4117621253603967</v>
      </c>
      <c r="C29" s="27">
        <v>5</v>
      </c>
      <c r="D29" s="28">
        <f t="shared" si="0"/>
        <v>0.88035765267500088</v>
      </c>
      <c r="E29" s="28">
        <f t="shared" si="0"/>
        <v>1.6094379124341003</v>
      </c>
      <c r="F29" s="29">
        <f t="shared" si="1"/>
        <v>4.9650954605561468</v>
      </c>
      <c r="G29" s="46">
        <f t="shared" si="2"/>
        <v>143.32222379005566</v>
      </c>
      <c r="H29" s="2"/>
      <c r="I29" s="39">
        <v>2.4117621253603967</v>
      </c>
      <c r="J29" s="40">
        <v>50</v>
      </c>
      <c r="K29" s="41">
        <f t="shared" si="3"/>
        <v>0.88035765267500088</v>
      </c>
      <c r="L29" s="41">
        <f t="shared" si="4"/>
        <v>3.912023005428146</v>
      </c>
      <c r="M29" s="42">
        <f t="shared" si="5"/>
        <v>5.302009711363036</v>
      </c>
      <c r="N29" s="41">
        <f t="shared" si="6"/>
        <v>200.73982284060534</v>
      </c>
    </row>
    <row r="30" spans="1:14" x14ac:dyDescent="0.25">
      <c r="A30" s="25"/>
      <c r="B30" s="26">
        <v>2.6419312614956514</v>
      </c>
      <c r="C30" s="27">
        <v>5</v>
      </c>
      <c r="D30" s="28">
        <f t="shared" si="0"/>
        <v>0.97151018815972112</v>
      </c>
      <c r="E30" s="28">
        <f t="shared" si="0"/>
        <v>1.6094379124341003</v>
      </c>
      <c r="F30" s="29">
        <f t="shared" si="1"/>
        <v>4.7616904006727037</v>
      </c>
      <c r="G30" s="46">
        <f t="shared" si="2"/>
        <v>116.9434343528483</v>
      </c>
      <c r="H30" s="2"/>
      <c r="I30" s="39">
        <v>2.6419312614956514</v>
      </c>
      <c r="J30" s="40">
        <v>50</v>
      </c>
      <c r="K30" s="41">
        <f t="shared" si="3"/>
        <v>0.97151018815972112</v>
      </c>
      <c r="L30" s="41">
        <f t="shared" si="4"/>
        <v>3.912023005428146</v>
      </c>
      <c r="M30" s="42">
        <f t="shared" si="5"/>
        <v>5.0986046514795929</v>
      </c>
      <c r="N30" s="41">
        <f t="shared" si="6"/>
        <v>163.79319043186328</v>
      </c>
    </row>
    <row r="31" spans="1:14" ht="15.75" thickBot="1" x14ac:dyDescent="0.3">
      <c r="A31" s="30"/>
      <c r="B31" s="31">
        <v>2.7070476985533292</v>
      </c>
      <c r="C31" s="32">
        <v>5</v>
      </c>
      <c r="D31" s="33">
        <f t="shared" si="0"/>
        <v>0.99585863092514493</v>
      </c>
      <c r="E31" s="33">
        <f t="shared" si="0"/>
        <v>1.6094379124341003</v>
      </c>
      <c r="F31" s="34">
        <f t="shared" si="1"/>
        <v>4.7073573376105156</v>
      </c>
      <c r="G31" s="46">
        <f t="shared" si="2"/>
        <v>110.75906851498492</v>
      </c>
      <c r="H31" s="2"/>
      <c r="I31" s="39">
        <v>2.7070476985533292</v>
      </c>
      <c r="J31" s="40">
        <v>50</v>
      </c>
      <c r="K31" s="41">
        <f t="shared" si="3"/>
        <v>0.99585863092514493</v>
      </c>
      <c r="L31" s="41">
        <f t="shared" si="4"/>
        <v>3.912023005428146</v>
      </c>
      <c r="M31" s="43">
        <f t="shared" si="5"/>
        <v>5.0442715884174048</v>
      </c>
      <c r="N31" s="41">
        <f t="shared" si="6"/>
        <v>155.13125043508572</v>
      </c>
    </row>
    <row r="33" spans="15:15" x14ac:dyDescent="0.25">
      <c r="O33" t="s">
        <v>42</v>
      </c>
    </row>
    <row r="34" spans="15:15" x14ac:dyDescent="0.25">
      <c r="O34" t="s">
        <v>43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Linear Regression</vt:lpstr>
      <vt:lpstr>Calculations</vt:lpstr>
      <vt:lpstr>Log Linear Regression</vt:lpstr>
      <vt:lpstr>Plot demand</vt:lpstr>
      <vt:lpstr>solution</vt:lpstr>
    </vt:vector>
  </TitlesOfParts>
  <Company>Middle Tennnessee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Rennhoff</dc:creator>
  <cp:lastModifiedBy>Hayden Stewart Allen</cp:lastModifiedBy>
  <dcterms:created xsi:type="dcterms:W3CDTF">2015-05-11T20:46:52Z</dcterms:created>
  <dcterms:modified xsi:type="dcterms:W3CDTF">2016-03-10T20:38:08Z</dcterms:modified>
</cp:coreProperties>
</file>