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4915" windowHeight="13605" activeTab="5"/>
  </bookViews>
  <sheets>
    <sheet name="CTS-Assignment" sheetId="1" r:id="rId1"/>
    <sheet name="Assumptions" sheetId="2" r:id="rId2"/>
    <sheet name="IS" sheetId="3" r:id="rId3"/>
    <sheet name="BS" sheetId="4" r:id="rId4"/>
    <sheet name="CF" sheetId="5" r:id="rId5"/>
    <sheet name="DCF" sheetId="6" r:id="rId6"/>
  </sheets>
  <definedNames/>
  <calcPr fullCalcOnLoad="1"/>
</workbook>
</file>

<file path=xl/sharedStrings.xml><?xml version="1.0" encoding="utf-8"?>
<sst xmlns="http://schemas.openxmlformats.org/spreadsheetml/2006/main" count="353" uniqueCount="198">
  <si>
    <t>ASSETS</t>
  </si>
  <si>
    <t>Non-current assets</t>
  </si>
  <si>
    <t>Property, plant and equipment</t>
  </si>
  <si>
    <t>Trade and other receivables</t>
  </si>
  <si>
    <t>Current assets</t>
  </si>
  <si>
    <t>Inventories</t>
  </si>
  <si>
    <t>Cash and cash equivalents</t>
  </si>
  <si>
    <t>Total current assets</t>
  </si>
  <si>
    <t>Total assets</t>
  </si>
  <si>
    <t>LIABILITIES</t>
  </si>
  <si>
    <t>Current liabilities</t>
  </si>
  <si>
    <t>Trade and other payables</t>
  </si>
  <si>
    <t>Short term borrowings</t>
  </si>
  <si>
    <t>Total current liabilities</t>
  </si>
  <si>
    <t>Non-current liabilities</t>
  </si>
  <si>
    <t>Medium and long term borrowings</t>
  </si>
  <si>
    <t>Deferred tax liabilities</t>
  </si>
  <si>
    <t>Total non-current liabilities</t>
  </si>
  <si>
    <t>Total liabilities</t>
  </si>
  <si>
    <t>Net assets</t>
  </si>
  <si>
    <t>EQUITY</t>
  </si>
  <si>
    <t>Share premium account</t>
  </si>
  <si>
    <t>Retained earnings</t>
  </si>
  <si>
    <t>Total equity</t>
  </si>
  <si>
    <t>2013E</t>
  </si>
  <si>
    <t>2014E</t>
  </si>
  <si>
    <t>2015E</t>
  </si>
  <si>
    <t>Product A</t>
  </si>
  <si>
    <t>Product B</t>
  </si>
  <si>
    <t>Product C</t>
  </si>
  <si>
    <t>2016E</t>
  </si>
  <si>
    <t>2017E</t>
  </si>
  <si>
    <t>Volumes</t>
  </si>
  <si>
    <t xml:space="preserve">1). </t>
  </si>
  <si>
    <t>Production Volumes -</t>
  </si>
  <si>
    <t>General Assumptions</t>
  </si>
  <si>
    <t>GDP growth rate</t>
  </si>
  <si>
    <t>Inflation rate</t>
  </si>
  <si>
    <t>mn units</t>
  </si>
  <si>
    <t xml:space="preserve">There are three categories of product which Company XYZ plc sells or propose to sell -  Product A, B and C </t>
  </si>
  <si>
    <t>- Product C is an innovative product of the company which is yet to be launched and expected to come into production in 2015. The installed capacity of the product C will be 200mn unit and will operate at a utilization rate of 50% for 2015, 75% for 2016 and 95% for 2017</t>
  </si>
  <si>
    <t xml:space="preserve">2). </t>
  </si>
  <si>
    <t>US$m</t>
  </si>
  <si>
    <t>Growth Capital Expenditure for existing operations (does not include capex for additional capacity)</t>
  </si>
  <si>
    <t>Product prices</t>
  </si>
  <si>
    <t xml:space="preserve">3). </t>
  </si>
  <si>
    <t>Depreciation will be charged at 10% of WDV</t>
  </si>
  <si>
    <t>Tax rate</t>
  </si>
  <si>
    <t>Inventory</t>
  </si>
  <si>
    <t>Receivables</t>
  </si>
  <si>
    <t>Payables</t>
  </si>
  <si>
    <t>Working capital assumptions</t>
  </si>
  <si>
    <t>days</t>
  </si>
  <si>
    <t>Product A  -  US$2.5/unit for 2012 and will be  increased by inflation rate every year</t>
  </si>
  <si>
    <t>Product B  -  US$3.5/unit for 2012 and will be  increased by inflation rate every year</t>
  </si>
  <si>
    <t>Product C  -  US$4.5/unit for 2015 and will be  increased by inflation rate every year</t>
  </si>
  <si>
    <t>Variable cost</t>
  </si>
  <si>
    <t>Product A  -  US$1.5/unit for 2012 and will be  increased by inflation rate every year</t>
  </si>
  <si>
    <t>Product C  -  US$3.0/unit for 2015 and will be  increased by inflation rate every year</t>
  </si>
  <si>
    <t>Product B  -  US$2.0/unit for 2012 and will be  increased by inflation rate every year</t>
  </si>
  <si>
    <t>Fixed cost</t>
  </si>
  <si>
    <t>Product A  -  US$150mn for 2012 and will be  increased by inflation rate every year</t>
  </si>
  <si>
    <t>Operating cost estimates</t>
  </si>
  <si>
    <t>Product C  -  US$300mn for 2015 and will be  increased by inflation rate every year</t>
  </si>
  <si>
    <t>4).</t>
  </si>
  <si>
    <t>5).</t>
  </si>
  <si>
    <t>6).</t>
  </si>
  <si>
    <t>7).</t>
  </si>
  <si>
    <t>8).</t>
  </si>
  <si>
    <t>9).</t>
  </si>
  <si>
    <t xml:space="preserve">10). </t>
  </si>
  <si>
    <t>Tax rate 30%, 80% of the total tax liability is paid in cash in the current year and remaining 20% in the next year</t>
  </si>
  <si>
    <t xml:space="preserve">11). </t>
  </si>
  <si>
    <t>12).</t>
  </si>
  <si>
    <t xml:space="preserve">13). </t>
  </si>
  <si>
    <t xml:space="preserve">Dividend pay out is 40%, the dividend is paid in cash subsequent to the year in which it is declared i.e. dividend of 2013E will be  paid in cash in 2014E </t>
  </si>
  <si>
    <t>The convertible debenture of US$200mn will be converted into equity share in the beginning of 2016. The coupon rate is 4%, face value of each debenture is US$100/unit. For each debenture company will issue 20 shares.</t>
  </si>
  <si>
    <t>14).</t>
  </si>
  <si>
    <t>US$/unit</t>
  </si>
  <si>
    <t>Revenue</t>
  </si>
  <si>
    <t>Total Revenue</t>
  </si>
  <si>
    <t>Operating cost</t>
  </si>
  <si>
    <t>Total fixed cost</t>
  </si>
  <si>
    <t>/per unit</t>
  </si>
  <si>
    <t>Market size of product B</t>
  </si>
  <si>
    <t>Market share of company XYZ in product B</t>
  </si>
  <si>
    <t>%</t>
  </si>
  <si>
    <t>Capacity utilization of product C</t>
  </si>
  <si>
    <t>Total operating cost</t>
  </si>
  <si>
    <t>SG&amp;A cost is 2.5% of total sales</t>
  </si>
  <si>
    <t>SG&amp;A</t>
  </si>
  <si>
    <t>EBITDA</t>
  </si>
  <si>
    <t>Share capital</t>
  </si>
  <si>
    <t>Convertible Debenture</t>
  </si>
  <si>
    <t>Interest payment</t>
  </si>
  <si>
    <t>EBIT</t>
  </si>
  <si>
    <t>Depreciation</t>
  </si>
  <si>
    <t>PBT</t>
  </si>
  <si>
    <t>Net Income</t>
  </si>
  <si>
    <t>(-) Tax paid</t>
  </si>
  <si>
    <t>(+) Change in account payable</t>
  </si>
  <si>
    <t>(+) Change in inventory</t>
  </si>
  <si>
    <t>Cash flow from operations</t>
  </si>
  <si>
    <t>Growth capex</t>
  </si>
  <si>
    <t>Sustaining capex</t>
  </si>
  <si>
    <t>Others</t>
  </si>
  <si>
    <t>Cash from financing activities</t>
  </si>
  <si>
    <t>Repayment of borrowings</t>
  </si>
  <si>
    <t>Increase from issue of new shares</t>
  </si>
  <si>
    <t>Interest payments</t>
  </si>
  <si>
    <t>Dividend payments</t>
  </si>
  <si>
    <t>Change in cash</t>
  </si>
  <si>
    <t>Opening cash</t>
  </si>
  <si>
    <t>Closing cash</t>
  </si>
  <si>
    <t>Fixed asset schedule</t>
  </si>
  <si>
    <t>Property, plant and equipment - opening balance</t>
  </si>
  <si>
    <t>Closing PP&amp;E</t>
  </si>
  <si>
    <t>(-) Depreciation during the year</t>
  </si>
  <si>
    <t>(+) Growth Capex during the year</t>
  </si>
  <si>
    <t>(+) Maintenance Capex during the year</t>
  </si>
  <si>
    <t>Debt schedule</t>
  </si>
  <si>
    <t>(+) Growth Capex for additional capacity for ProductB</t>
  </si>
  <si>
    <t>Contribution from additional units from Product B</t>
  </si>
  <si>
    <t>Opening debt</t>
  </si>
  <si>
    <t>Add: Increase in debt</t>
  </si>
  <si>
    <t>Less: Repayment of debt</t>
  </si>
  <si>
    <t>Closing Debt</t>
  </si>
  <si>
    <t>Average debt</t>
  </si>
  <si>
    <t>Interest cost is 8% p.a., interest earned on ideal cash is assumed to be 0%</t>
  </si>
  <si>
    <t>Interest payment @ 8%</t>
  </si>
  <si>
    <t>Interest payment on convertible bond</t>
  </si>
  <si>
    <t>Convertible bond  coupon rate 4%</t>
  </si>
  <si>
    <t xml:space="preserve">Total Interest Payment </t>
  </si>
  <si>
    <t>Tax @ 30%</t>
  </si>
  <si>
    <t>Dividend payment</t>
  </si>
  <si>
    <t>Outstanding dividends</t>
  </si>
  <si>
    <t>COGNIZANT RESEARCH</t>
  </si>
  <si>
    <t xml:space="preserve">Assignment - Financial Modeling </t>
  </si>
  <si>
    <t>KEY ASSUMPTIONS</t>
  </si>
  <si>
    <t>- All the relevant items should be linked and not hard coded</t>
  </si>
  <si>
    <t>Additional unit that can be sold during the year from additional capacity</t>
  </si>
  <si>
    <t>mn</t>
  </si>
  <si>
    <t>Variable unit cost</t>
  </si>
  <si>
    <t>Total revenue from additional units</t>
  </si>
  <si>
    <t>Less:Varaible cost</t>
  </si>
  <si>
    <t>Less: Additional fixedcost</t>
  </si>
  <si>
    <t>Less: Interest cost on capex</t>
  </si>
  <si>
    <t>Contribution from additional units</t>
  </si>
  <si>
    <t>FCFF</t>
  </si>
  <si>
    <t>Less: Taxes on EBIT</t>
  </si>
  <si>
    <t>Less: Change in  working  capital</t>
  </si>
  <si>
    <t>Less: Capex</t>
  </si>
  <si>
    <t>Total outstanding shares</t>
  </si>
  <si>
    <t>EPS</t>
  </si>
  <si>
    <t>UScps</t>
  </si>
  <si>
    <t xml:space="preserve">15). </t>
  </si>
  <si>
    <t>Face value of each outstanding share US$1 per share</t>
  </si>
  <si>
    <t>Increase in share premium</t>
  </si>
  <si>
    <t>Increase in share premium due to options</t>
  </si>
  <si>
    <t>BALANCE SHEET</t>
  </si>
  <si>
    <t>CASH FLOW STATEMENT</t>
  </si>
  <si>
    <t>NOTES</t>
  </si>
  <si>
    <t>1).</t>
  </si>
  <si>
    <t xml:space="preserve">16). </t>
  </si>
  <si>
    <t>Cost of equity</t>
  </si>
  <si>
    <t>Cost of Debt</t>
  </si>
  <si>
    <t>WACC</t>
  </si>
  <si>
    <t xml:space="preserve">17). </t>
  </si>
  <si>
    <t>Terminal growth</t>
  </si>
  <si>
    <t>NPV</t>
  </si>
  <si>
    <t>NPV of FCFF</t>
  </si>
  <si>
    <t>Terminal Value</t>
  </si>
  <si>
    <t>Present value of terminal value</t>
  </si>
  <si>
    <t>Terminal growth rate is 2%</t>
  </si>
  <si>
    <t>Risk free rate of return is 5%, market premium is 6%, Beta of stock is 1.3</t>
  </si>
  <si>
    <t>Total NPV</t>
  </si>
  <si>
    <t>Less Net debt</t>
  </si>
  <si>
    <t>Present value of equity</t>
  </si>
  <si>
    <t>Value per share</t>
  </si>
  <si>
    <t>US$/sh</t>
  </si>
  <si>
    <t>- Read all the assumptions carefully</t>
  </si>
  <si>
    <t>- Use assumptions given on the tab "Assumptions"</t>
  </si>
  <si>
    <t xml:space="preserve">- Prepare Income Statement, Balance Sheet and Cash Flow. Also calculate DCF value per share </t>
  </si>
  <si>
    <t>- Product A is in the mature stage and its volume will grow at rate of GDP growth rate, the total installed capacity for product A is 500 million units and will need substantial capex to increase the capacity for which company do not have any  plans. The capacity utilisation for 2012 was 90%.</t>
  </si>
  <si>
    <t>- Product B is in the growth stage and because of its unique features is expected to capture 40% of the market share by 2016 (30% in 2015, 25% in 2014, 20% in 2013), the current market size of product B is 2bn units and is expected to grow at GDP growth rate. The current installed capacity of product B is 500 million units and for an additional 500 mn units capacity company needs to spend  US$800mn in 2012 real terms. Due to technical reasons the capacity can only be increased in multiple of 500mn units and only at the beginning of the year, the company will install new capacity only when the additional units will break-even the additional cost which will need to incur for additional capacity. The capacity utilisation for 2012 was 60%</t>
  </si>
  <si>
    <t>Product B  -  US$200mn for 2012 and will be  increased by inflation rate every year, on additional capacity the fixed cost will be increased by further US$100mn in 2012 real terms</t>
  </si>
  <si>
    <t xml:space="preserve">Sustaining capex will be 2.5% net fixed assets </t>
  </si>
  <si>
    <t>Debt repayment schedule</t>
  </si>
  <si>
    <t>The cash balance should be maintained at a minimum of US$50mn without impacting the dividend policy, debt can be raised to maintain the minimum  cash balance</t>
  </si>
  <si>
    <t>There are 2mn options which will be converted into equity share in the beginning of 2015 (conversion ratio 1:1),the exercise price is US$2.5/option</t>
  </si>
  <si>
    <t>Total variable cost</t>
  </si>
  <si>
    <t>Number of shares issued for convertible bond (face value US$1 pshr)</t>
  </si>
  <si>
    <t>Increase in share capital due to convertible bond</t>
  </si>
  <si>
    <t>Conversion of  option into equity shares</t>
  </si>
  <si>
    <t>Increase in borrowings</t>
  </si>
  <si>
    <t>Cash from conversion  of options into equity share</t>
  </si>
  <si>
    <t>(+) Change in account receivables</t>
  </si>
  <si>
    <t>Cash from investing activities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</si>
</sst>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A"/>
    <numFmt numFmtId="166" formatCode="\$0.00;\(\$0.00\)"/>
    <numFmt numFmtId="167" formatCode="0.0&quot;  &quot;"/>
    <numFmt numFmtId="168" formatCode="#,##0.0000\ ;\(#,##0.0000\)"/>
    <numFmt numFmtId="169" formatCode="_-* #,##0_-;\(#,##0\);_-* &quot;–&quot;_-;_-@_-"/>
    <numFmt numFmtId="170" formatCode="#,##0.0_);\(#,##0.0\)"/>
    <numFmt numFmtId="171" formatCode="0.0"/>
    <numFmt numFmtId="172" formatCode="#,##0;\(#,##0\);\–;@"/>
    <numFmt numFmtId="173" formatCode="#,##0.000\ ;\(#,##0.000\)"/>
    <numFmt numFmtId="174" formatCode="#,##0.00\ ;\(#,##0.00\)"/>
    <numFmt numFmtId="175" formatCode="0.0%"/>
    <numFmt numFmtId="176" formatCode="#,##0.0"/>
    <numFmt numFmtId="177" formatCode="[$USD]\ #,##0.0"/>
    <numFmt numFmtId="178" formatCode="#,##0.000"/>
    <numFmt numFmtId="179" formatCode="#,##0.0000"/>
    <numFmt numFmtId="180" formatCode="#,##0.00000"/>
    <numFmt numFmtId="181" formatCode="&quot;Yes&quot;;&quot;Yes&quot;;&quot;No&quot;"/>
    <numFmt numFmtId="182" formatCode="&quot;True&quot;;&quot;True&quot;;&quot;False&quot;"/>
    <numFmt numFmtId="183" formatCode="&quot;On&quot;;&quot;On&quot;;&quot;Off&quot;"/>
    <numFmt numFmtId="184" formatCode="[$€-2]\ #,##0.00_);[Red]\([$€-2]\ #,##0.00\)"/>
    <numFmt numFmtId="185" formatCode="0.000%"/>
  </numFmts>
  <fonts count="59">
    <font>
      <sz val="10"/>
      <name val="Arial"/>
      <family val="0"/>
    </font>
    <font>
      <sz val="8"/>
      <name val="Arial"/>
      <family val="0"/>
    </font>
    <font>
      <b/>
      <sz val="10"/>
      <name val="Arial"/>
      <family val="2"/>
    </font>
    <font>
      <b/>
      <sz val="12"/>
      <name val="Arial"/>
      <family val="2"/>
    </font>
    <font>
      <i/>
      <sz val="10"/>
      <name val="Arial"/>
      <family val="2"/>
    </font>
    <font>
      <sz val="10"/>
      <color indexed="12"/>
      <name val="Arial"/>
      <family val="0"/>
    </font>
    <font>
      <sz val="11"/>
      <color indexed="8"/>
      <name val="Calibri"/>
      <family val="2"/>
    </font>
    <font>
      <sz val="11"/>
      <color indexed="9"/>
      <name val="Calibri"/>
      <family val="2"/>
    </font>
    <font>
      <sz val="9"/>
      <color indexed="8"/>
      <name val="Times New Roman"/>
      <family val="0"/>
    </font>
    <font>
      <b/>
      <sz val="10"/>
      <color indexed="8"/>
      <name val="Times New Roman"/>
      <family val="0"/>
    </font>
    <font>
      <b/>
      <sz val="6"/>
      <name val="Arial"/>
      <family val="2"/>
    </font>
    <font>
      <b/>
      <sz val="8"/>
      <name val="Arial"/>
      <family val="2"/>
    </font>
    <font>
      <i/>
      <sz val="8"/>
      <name val="Arial"/>
      <family val="2"/>
    </font>
    <font>
      <sz val="11"/>
      <color indexed="20"/>
      <name val="Calibri"/>
      <family val="2"/>
    </font>
    <font>
      <sz val="9"/>
      <color indexed="9"/>
      <name val="Times New Roman"/>
      <family val="1"/>
    </font>
    <font>
      <b/>
      <sz val="11"/>
      <color indexed="52"/>
      <name val="Calibri"/>
      <family val="2"/>
    </font>
    <font>
      <b/>
      <sz val="11"/>
      <color indexed="9"/>
      <name val="Calibri"/>
      <family val="2"/>
    </font>
    <font>
      <b/>
      <sz val="24"/>
      <name val="Times New Roman"/>
      <family val="1"/>
    </font>
    <font>
      <sz val="9"/>
      <name val="Times New Roman"/>
      <family val="0"/>
    </font>
    <font>
      <i/>
      <sz val="11"/>
      <color indexed="23"/>
      <name val="Calibri"/>
      <family val="2"/>
    </font>
    <font>
      <b/>
      <sz val="8.5"/>
      <color indexed="17"/>
      <name val="Arial"/>
      <family val="0"/>
    </font>
    <font>
      <sz val="11"/>
      <color indexed="17"/>
      <name val="Calibri"/>
      <family val="2"/>
    </font>
    <font>
      <sz val="7"/>
      <name val="Arial"/>
      <family val="0"/>
    </font>
    <font>
      <b/>
      <sz val="7"/>
      <color indexed="17"/>
      <name val="Arial"/>
      <family val="2"/>
    </font>
    <font>
      <sz val="8.5"/>
      <color indexed="8"/>
      <name val="Arial"/>
      <family val="0"/>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MS Sans Serif"/>
      <family val="0"/>
    </font>
    <font>
      <sz val="10"/>
      <name val="Times New Roman"/>
      <family val="1"/>
    </font>
    <font>
      <sz val="11"/>
      <color indexed="52"/>
      <name val="Calibri"/>
      <family val="2"/>
    </font>
    <font>
      <b/>
      <sz val="14"/>
      <name val="Arial"/>
      <family val="2"/>
    </font>
    <font>
      <sz val="11"/>
      <color indexed="60"/>
      <name val="Calibri"/>
      <family val="2"/>
    </font>
    <font>
      <i/>
      <sz val="10"/>
      <name val="Helv"/>
      <family val="0"/>
    </font>
    <font>
      <b/>
      <sz val="11"/>
      <color indexed="63"/>
      <name val="Calibri"/>
      <family val="2"/>
    </font>
    <font>
      <b/>
      <sz val="14"/>
      <name val="Times New Roman"/>
      <family val="0"/>
    </font>
    <font>
      <sz val="12"/>
      <name val="Helvetica"/>
      <family val="0"/>
    </font>
    <font>
      <b/>
      <sz val="8"/>
      <name val="HelveticaNeue Condensed"/>
      <family val="0"/>
    </font>
    <font>
      <sz val="8"/>
      <name val="HelveticaNeue LightCond"/>
      <family val="2"/>
    </font>
    <font>
      <b/>
      <sz val="7"/>
      <name val="HelveticaNeue Condensed"/>
      <family val="2"/>
    </font>
    <font>
      <b/>
      <sz val="9"/>
      <name val="Times New Roman"/>
      <family val="0"/>
    </font>
    <font>
      <b/>
      <sz val="10"/>
      <color indexed="18"/>
      <name val="Symbol"/>
      <family val="1"/>
    </font>
    <font>
      <b/>
      <sz val="11"/>
      <name val="Times New Roman"/>
      <family val="0"/>
    </font>
    <font>
      <b/>
      <sz val="8.5"/>
      <color indexed="8"/>
      <name val="Arial"/>
      <family val="0"/>
    </font>
    <font>
      <b/>
      <sz val="18"/>
      <color indexed="56"/>
      <name val="Cambria"/>
      <family val="2"/>
    </font>
    <font>
      <b/>
      <sz val="11"/>
      <color indexed="8"/>
      <name val="Calibri"/>
      <family val="2"/>
    </font>
    <font>
      <sz val="11"/>
      <color indexed="10"/>
      <name val="Calibri"/>
      <family val="2"/>
    </font>
    <font>
      <b/>
      <sz val="8"/>
      <color indexed="8"/>
      <name val="Wingdings"/>
      <family val="0"/>
    </font>
    <font>
      <b/>
      <sz val="8"/>
      <color indexed="10"/>
      <name val="Wingdings"/>
      <family val="0"/>
    </font>
    <font>
      <b/>
      <sz val="8"/>
      <color indexed="9"/>
      <name val="Wingdings"/>
      <family val="0"/>
    </font>
    <font>
      <b/>
      <sz val="10"/>
      <name val="Times New Roman"/>
      <family val="0"/>
    </font>
    <font>
      <sz val="10"/>
      <color indexed="9"/>
      <name val="Arial"/>
      <family val="0"/>
    </font>
    <font>
      <b/>
      <sz val="10"/>
      <color indexed="9"/>
      <name val="Arial"/>
      <family val="2"/>
    </font>
    <font>
      <sz val="8"/>
      <color indexed="9"/>
      <name val="Arial"/>
      <family val="0"/>
    </font>
    <font>
      <b/>
      <sz val="18"/>
      <name val="Arial"/>
      <family val="2"/>
    </font>
    <font>
      <b/>
      <u val="single"/>
      <sz val="12"/>
      <name val="Arial"/>
      <family val="2"/>
    </font>
    <font>
      <b/>
      <u val="single"/>
      <sz val="10"/>
      <color indexed="12"/>
      <name val="Arial"/>
      <family val="2"/>
    </font>
    <font>
      <b/>
      <sz val="14"/>
      <color indexed="9"/>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gColor indexed="10"/>
        <bgColor indexed="9"/>
      </patternFill>
    </fill>
    <fill>
      <patternFill patternType="lightGray">
        <fgColor indexed="14"/>
        <bgColor indexed="9"/>
      </patternFill>
    </fill>
    <fill>
      <patternFill patternType="solid">
        <fgColor indexed="22"/>
        <bgColor indexed="64"/>
      </patternFill>
    </fill>
    <fill>
      <patternFill patternType="solid">
        <fgColor indexed="55"/>
        <bgColor indexed="64"/>
      </patternFill>
    </fill>
    <fill>
      <patternFill patternType="lightGray">
        <fgColor indexed="12"/>
        <bgColor indexed="9"/>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9"/>
      </patternFill>
    </fill>
    <fill>
      <patternFill patternType="solid">
        <fgColor indexed="48"/>
        <bgColor indexed="64"/>
      </patternFill>
    </fill>
    <fill>
      <patternFill patternType="solid">
        <fgColor indexed="16"/>
        <bgColor indexed="64"/>
      </patternFill>
    </fill>
    <fill>
      <patternFill patternType="solid">
        <fgColor theme="0"/>
        <bgColor indexed="64"/>
      </patternFill>
    </fill>
  </fills>
  <borders count="22">
    <border>
      <left/>
      <right/>
      <top/>
      <bottom/>
      <diagonal/>
    </border>
    <border>
      <left/>
      <right/>
      <top style="thin"/>
      <bottom style="thin"/>
    </border>
    <border>
      <left style="thin">
        <color indexed="9"/>
      </left>
      <right style="thin">
        <color indexed="9"/>
      </right>
      <top style="thin">
        <color indexed="9"/>
      </top>
      <bottom style="thin">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bottom/>
    </border>
    <border>
      <left style="thin">
        <color indexed="63"/>
      </left>
      <right style="thin">
        <color indexed="63"/>
      </right>
      <top style="thin">
        <color indexed="63"/>
      </top>
      <bottom style="thin">
        <color indexed="63"/>
      </bottom>
    </border>
    <border>
      <left style="thin"/>
      <right style="thin"/>
      <top/>
      <bottom style="thin"/>
    </border>
    <border>
      <left/>
      <right/>
      <top style="thin"/>
      <bottom style="medium"/>
    </border>
    <border>
      <left/>
      <right/>
      <top/>
      <bottom style="thin"/>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164" fontId="8" fillId="20" borderId="0" applyNumberFormat="0" applyFont="0" applyBorder="0" applyAlignment="0">
      <protection/>
    </xf>
    <xf numFmtId="165" fontId="9" fillId="20" borderId="1" applyFont="0">
      <alignment horizontal="right"/>
      <protection/>
    </xf>
    <xf numFmtId="0" fontId="1" fillId="0" borderId="0" applyNumberFormat="0" applyFill="0" applyBorder="0" applyAlignment="0" applyProtection="0"/>
    <xf numFmtId="0" fontId="10" fillId="0" borderId="2" applyNumberFormat="0" applyFill="0" applyBorder="0" applyAlignment="0" applyProtection="0"/>
    <xf numFmtId="0" fontId="11" fillId="0" borderId="2" applyNumberFormat="0" applyFill="0" applyBorder="0" applyAlignment="0" applyProtection="0"/>
    <xf numFmtId="0" fontId="12" fillId="0" borderId="2" applyNumberFormat="0" applyFill="0" applyBorder="0" applyAlignment="0" applyProtection="0"/>
    <xf numFmtId="0" fontId="1" fillId="0" borderId="2" applyNumberFormat="0" applyFill="0" applyAlignment="0" applyProtection="0"/>
    <xf numFmtId="0" fontId="13" fillId="3" borderId="0" applyNumberFormat="0" applyBorder="0" applyAlignment="0" applyProtection="0"/>
    <xf numFmtId="0" fontId="14" fillId="0" borderId="0" applyNumberFormat="0" applyFill="0" applyBorder="0" applyAlignment="0">
      <protection/>
    </xf>
    <xf numFmtId="2" fontId="1" fillId="21" borderId="0" applyNumberFormat="0" applyFont="0" applyBorder="0" applyAlignment="0" applyProtection="0"/>
    <xf numFmtId="0" fontId="15" fillId="22" borderId="3" applyNumberFormat="0" applyAlignment="0" applyProtection="0"/>
    <xf numFmtId="0" fontId="16" fillId="2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7" fillId="0" borderId="0" applyNumberFormat="0" applyFill="0" applyBorder="0">
      <alignment horizontal="right"/>
      <protection/>
    </xf>
    <xf numFmtId="44" fontId="0" fillId="0" borderId="0" applyFont="0" applyFill="0" applyBorder="0" applyAlignment="0" applyProtection="0"/>
    <xf numFmtId="42" fontId="0" fillId="0" borderId="0" applyFont="0" applyFill="0" applyBorder="0" applyAlignment="0" applyProtection="0"/>
    <xf numFmtId="166" fontId="18" fillId="0" borderId="0" applyFont="0" applyFill="0" applyBorder="0" applyAlignment="0" applyProtection="0"/>
    <xf numFmtId="0" fontId="19" fillId="0" borderId="0" applyNumberFormat="0" applyFill="0" applyBorder="0" applyAlignment="0" applyProtection="0"/>
    <xf numFmtId="167" fontId="1" fillId="24" borderId="5" applyNumberFormat="0" applyFont="0" applyBorder="0" applyAlignment="0" applyProtection="0"/>
    <xf numFmtId="1" fontId="1" fillId="0" borderId="0" applyNumberFormat="0" applyBorder="0" applyAlignment="0" applyProtection="0"/>
    <xf numFmtId="168" fontId="11" fillId="0" borderId="0" applyBorder="0" applyProtection="0">
      <alignment/>
    </xf>
    <xf numFmtId="169" fontId="20" fillId="0" borderId="0">
      <alignment vertical="center"/>
      <protection/>
    </xf>
    <xf numFmtId="0" fontId="21" fillId="4" borderId="0" applyNumberFormat="0" applyBorder="0" applyAlignment="0" applyProtection="0"/>
    <xf numFmtId="49" fontId="22" fillId="0" borderId="0">
      <alignment horizontal="right"/>
      <protection/>
    </xf>
    <xf numFmtId="49" fontId="23" fillId="0" borderId="0">
      <alignment horizontal="right"/>
      <protection/>
    </xf>
    <xf numFmtId="169" fontId="24" fillId="0" borderId="0">
      <alignment vertical="center"/>
      <protection/>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 fillId="0" borderId="0">
      <alignment/>
      <protection/>
    </xf>
    <xf numFmtId="0" fontId="28" fillId="7" borderId="3" applyNumberFormat="0" applyAlignment="0" applyProtection="0"/>
    <xf numFmtId="0" fontId="29" fillId="25" borderId="0" applyNumberFormat="0" applyFont="0" applyBorder="0" applyAlignment="0" applyProtection="0"/>
    <xf numFmtId="170" fontId="30" fillId="0" borderId="0" applyNumberFormat="0" applyAlignment="0">
      <protection/>
    </xf>
    <xf numFmtId="0" fontId="31" fillId="0" borderId="9" applyNumberFormat="0" applyFill="0" applyAlignment="0" applyProtection="0"/>
    <xf numFmtId="0" fontId="32" fillId="0" borderId="0">
      <alignment/>
      <protection/>
    </xf>
    <xf numFmtId="0" fontId="33" fillId="26" borderId="0" applyNumberFormat="0" applyBorder="0" applyAlignment="0" applyProtection="0"/>
    <xf numFmtId="0" fontId="0" fillId="0" borderId="0">
      <alignment/>
      <protection/>
    </xf>
    <xf numFmtId="2" fontId="29" fillId="0" borderId="0" applyBorder="0" applyProtection="0">
      <alignment/>
    </xf>
    <xf numFmtId="0" fontId="6" fillId="27" borderId="10" applyNumberFormat="0" applyFont="0" applyAlignment="0" applyProtection="0"/>
    <xf numFmtId="0" fontId="34" fillId="0" borderId="11">
      <alignment/>
      <protection/>
    </xf>
    <xf numFmtId="0" fontId="35" fillId="22" borderId="12" applyNumberFormat="0" applyAlignment="0" applyProtection="0"/>
    <xf numFmtId="0" fontId="36" fillId="0" borderId="0" applyNumberFormat="0" applyFill="0" applyBorder="0">
      <alignment horizontal="left"/>
      <protection/>
    </xf>
    <xf numFmtId="9" fontId="0" fillId="0" borderId="0" applyFont="0" applyFill="0" applyBorder="0" applyAlignment="0" applyProtection="0"/>
    <xf numFmtId="9" fontId="0" fillId="0" borderId="0" applyFont="0" applyFill="0" applyBorder="0" applyAlignment="0" applyProtection="0"/>
    <xf numFmtId="0" fontId="37" fillId="0" borderId="0">
      <alignment/>
      <protection/>
    </xf>
    <xf numFmtId="171" fontId="29" fillId="17" borderId="13" applyNumberFormat="0" applyFont="0" applyBorder="0" applyAlignment="0" applyProtection="0"/>
    <xf numFmtId="1" fontId="37" fillId="28" borderId="0" applyNumberFormat="0" applyFont="0" applyBorder="0" applyAlignment="0">
      <protection/>
    </xf>
    <xf numFmtId="172"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Protection="0">
      <alignment horizontal="right"/>
    </xf>
    <xf numFmtId="0" fontId="42" fillId="0" borderId="2" applyNumberFormat="0" applyFill="0" applyBorder="0" applyAlignment="0" applyProtection="0"/>
    <xf numFmtId="0" fontId="41" fillId="0" borderId="14" applyNumberFormat="0" applyProtection="0">
      <alignment horizontal="right"/>
    </xf>
    <xf numFmtId="0" fontId="43" fillId="0" borderId="15" applyNumberFormat="0" applyFill="0" applyProtection="0">
      <alignment/>
    </xf>
    <xf numFmtId="0" fontId="44" fillId="0" borderId="0">
      <alignment vertical="center"/>
      <protection/>
    </xf>
    <xf numFmtId="0" fontId="20" fillId="0" borderId="0">
      <alignment vertical="center"/>
      <protection/>
    </xf>
    <xf numFmtId="0" fontId="24" fillId="0" borderId="0">
      <alignment vertical="center"/>
      <protection/>
    </xf>
    <xf numFmtId="173" fontId="11" fillId="0" borderId="0" applyBorder="0" applyProtection="0">
      <alignment horizontal="right"/>
    </xf>
    <xf numFmtId="0" fontId="45" fillId="0" borderId="0" applyNumberFormat="0" applyFill="0" applyBorder="0" applyAlignment="0" applyProtection="0"/>
    <xf numFmtId="0" fontId="46" fillId="0" borderId="16" applyNumberFormat="0" applyFill="0" applyAlignment="0" applyProtection="0"/>
    <xf numFmtId="174" fontId="1" fillId="0" borderId="0" applyBorder="0" applyProtection="0">
      <alignment horizontal="right"/>
    </xf>
    <xf numFmtId="0" fontId="47" fillId="0" borderId="0" applyNumberFormat="0" applyFill="0" applyBorder="0" applyAlignment="0" applyProtection="0"/>
    <xf numFmtId="0" fontId="48" fillId="0" borderId="2" applyNumberFormat="0" applyFill="0" applyBorder="0" applyAlignment="0" applyProtection="0"/>
    <xf numFmtId="0" fontId="49" fillId="0" borderId="2" applyNumberFormat="0" applyFill="0" applyBorder="0" applyAlignment="0" applyProtection="0"/>
    <xf numFmtId="0" fontId="50" fillId="0" borderId="2" applyNumberFormat="0" applyFill="0" applyBorder="0" applyAlignment="0" applyProtection="0"/>
    <xf numFmtId="1" fontId="51" fillId="0" borderId="1" applyFill="0" applyProtection="0">
      <alignment horizontal="right"/>
    </xf>
  </cellStyleXfs>
  <cellXfs count="94">
    <xf numFmtId="0" fontId="0" fillId="0" borderId="0" xfId="0" applyAlignment="1">
      <alignment/>
    </xf>
    <xf numFmtId="3" fontId="0" fillId="0" borderId="0" xfId="0" applyNumberFormat="1" applyAlignment="1">
      <alignment/>
    </xf>
    <xf numFmtId="0" fontId="2" fillId="0" borderId="0" xfId="0" applyFont="1" applyAlignment="1">
      <alignment/>
    </xf>
    <xf numFmtId="3" fontId="2" fillId="0" borderId="0" xfId="0" applyNumberFormat="1" applyFont="1" applyAlignment="1">
      <alignment/>
    </xf>
    <xf numFmtId="0" fontId="0" fillId="0" borderId="0" xfId="0" applyAlignment="1">
      <alignment horizontal="center"/>
    </xf>
    <xf numFmtId="0" fontId="4" fillId="0" borderId="0" xfId="0" applyFont="1" applyAlignment="1">
      <alignment horizontal="left" indent="1"/>
    </xf>
    <xf numFmtId="0" fontId="0" fillId="0" borderId="0" xfId="0" applyAlignment="1">
      <alignment horizontal="left" indent="1"/>
    </xf>
    <xf numFmtId="0" fontId="0" fillId="0" borderId="0" xfId="0" applyAlignment="1">
      <alignment horizontal="left" vertical="center" wrapText="1" indent="1"/>
    </xf>
    <xf numFmtId="0" fontId="4" fillId="0" borderId="0" xfId="0" applyFont="1" applyAlignment="1" quotePrefix="1">
      <alignment horizontal="left" indent="1"/>
    </xf>
    <xf numFmtId="3" fontId="5" fillId="0" borderId="0" xfId="0" applyNumberFormat="1" applyFont="1" applyAlignment="1">
      <alignment horizontal="center"/>
    </xf>
    <xf numFmtId="0" fontId="2" fillId="0" borderId="0" xfId="0" applyFont="1" applyAlignment="1">
      <alignment horizontal="center"/>
    </xf>
    <xf numFmtId="0" fontId="2" fillId="0" borderId="15" xfId="0" applyFont="1" applyBorder="1" applyAlignment="1">
      <alignment horizontal="center"/>
    </xf>
    <xf numFmtId="175" fontId="5" fillId="0" borderId="0" xfId="0" applyNumberFormat="1" applyFont="1" applyAlignment="1">
      <alignment horizontal="center"/>
    </xf>
    <xf numFmtId="3" fontId="5" fillId="0" borderId="0" xfId="0" applyNumberFormat="1" applyFont="1" applyAlignment="1">
      <alignment/>
    </xf>
    <xf numFmtId="176" fontId="5" fillId="0" borderId="0" xfId="0" applyNumberFormat="1" applyFont="1" applyAlignment="1">
      <alignment/>
    </xf>
    <xf numFmtId="176" fontId="0" fillId="0" borderId="0" xfId="0" applyNumberFormat="1" applyAlignment="1">
      <alignment/>
    </xf>
    <xf numFmtId="176" fontId="0" fillId="0" borderId="15" xfId="0" applyNumberFormat="1" applyBorder="1" applyAlignment="1">
      <alignment/>
    </xf>
    <xf numFmtId="177" fontId="5" fillId="0" borderId="0" xfId="0" applyNumberFormat="1" applyFont="1" applyAlignment="1">
      <alignment/>
    </xf>
    <xf numFmtId="0" fontId="5" fillId="0" borderId="0" xfId="0" applyFont="1" applyAlignment="1">
      <alignment/>
    </xf>
    <xf numFmtId="0" fontId="0" fillId="0" borderId="17"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center"/>
    </xf>
    <xf numFmtId="0" fontId="0" fillId="0" borderId="17" xfId="0" applyFill="1" applyBorder="1" applyAlignment="1">
      <alignment/>
    </xf>
    <xf numFmtId="0" fontId="0" fillId="0" borderId="17" xfId="0" applyBorder="1" applyAlignment="1">
      <alignment horizontal="center"/>
    </xf>
    <xf numFmtId="176" fontId="5" fillId="0" borderId="17" xfId="0" applyNumberFormat="1" applyFont="1" applyBorder="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horizontal="center"/>
    </xf>
    <xf numFmtId="3" fontId="5" fillId="0" borderId="0" xfId="0" applyNumberFormat="1" applyFont="1" applyFill="1" applyAlignment="1">
      <alignment/>
    </xf>
    <xf numFmtId="176" fontId="0" fillId="0" borderId="0" xfId="0" applyNumberFormat="1" applyFont="1" applyFill="1" applyAlignment="1">
      <alignment/>
    </xf>
    <xf numFmtId="176" fontId="0" fillId="0" borderId="0" xfId="0" applyNumberFormat="1" applyFill="1" applyAlignment="1">
      <alignment/>
    </xf>
    <xf numFmtId="176" fontId="0" fillId="0" borderId="15" xfId="0" applyNumberFormat="1" applyFill="1" applyBorder="1" applyAlignment="1">
      <alignment/>
    </xf>
    <xf numFmtId="0" fontId="2" fillId="0" borderId="0" xfId="0" applyFont="1" applyFill="1" applyAlignment="1">
      <alignment/>
    </xf>
    <xf numFmtId="0" fontId="2" fillId="0" borderId="0" xfId="0" applyFont="1" applyFill="1" applyAlignment="1">
      <alignment horizontal="center"/>
    </xf>
    <xf numFmtId="176" fontId="2" fillId="0" borderId="0" xfId="0" applyNumberFormat="1" applyFont="1" applyAlignment="1">
      <alignment/>
    </xf>
    <xf numFmtId="0" fontId="1" fillId="0" borderId="0" xfId="0" applyFont="1" applyAlignment="1">
      <alignment horizontal="center"/>
    </xf>
    <xf numFmtId="0" fontId="11" fillId="0" borderId="0" xfId="0" applyFont="1" applyAlignment="1">
      <alignment horizontal="center"/>
    </xf>
    <xf numFmtId="180" fontId="0" fillId="0" borderId="0" xfId="0" applyNumberFormat="1" applyAlignment="1">
      <alignment/>
    </xf>
    <xf numFmtId="0" fontId="0" fillId="0" borderId="0" xfId="0" applyAlignment="1" quotePrefix="1">
      <alignment/>
    </xf>
    <xf numFmtId="0" fontId="0" fillId="0" borderId="0" xfId="0" applyFont="1" applyAlignment="1">
      <alignment horizontal="center"/>
    </xf>
    <xf numFmtId="0" fontId="0" fillId="22" borderId="0" xfId="0" applyFill="1" applyAlignment="1">
      <alignment/>
    </xf>
    <xf numFmtId="3" fontId="0" fillId="22" borderId="0" xfId="0" applyNumberFormat="1" applyFill="1" applyAlignment="1">
      <alignment/>
    </xf>
    <xf numFmtId="0" fontId="0" fillId="0" borderId="0" xfId="0" applyFont="1" applyAlignment="1">
      <alignment/>
    </xf>
    <xf numFmtId="176" fontId="0" fillId="22" borderId="0" xfId="0" applyNumberFormat="1" applyFill="1" applyAlignment="1">
      <alignment/>
    </xf>
    <xf numFmtId="176" fontId="2" fillId="0" borderId="0" xfId="0" applyNumberFormat="1" applyFont="1" applyFill="1" applyAlignment="1">
      <alignment/>
    </xf>
    <xf numFmtId="0" fontId="1" fillId="0" borderId="17" xfId="0" applyFont="1" applyBorder="1" applyAlignment="1">
      <alignment horizontal="center"/>
    </xf>
    <xf numFmtId="0" fontId="0" fillId="29" borderId="0" xfId="0" applyFill="1" applyAlignment="1">
      <alignment/>
    </xf>
    <xf numFmtId="0" fontId="2" fillId="29" borderId="0" xfId="0" applyFont="1" applyFill="1" applyAlignment="1">
      <alignment/>
    </xf>
    <xf numFmtId="176" fontId="2" fillId="29" borderId="0" xfId="0" applyNumberFormat="1" applyFont="1" applyFill="1" applyAlignment="1">
      <alignment/>
    </xf>
    <xf numFmtId="0" fontId="0" fillId="30" borderId="0" xfId="0" applyFill="1" applyAlignment="1">
      <alignment/>
    </xf>
    <xf numFmtId="0" fontId="52" fillId="30" borderId="0" xfId="0" applyFont="1" applyFill="1" applyAlignment="1">
      <alignment/>
    </xf>
    <xf numFmtId="0" fontId="52" fillId="30" borderId="0" xfId="0" applyFont="1" applyFill="1" applyAlignment="1">
      <alignment horizontal="right"/>
    </xf>
    <xf numFmtId="0" fontId="53" fillId="30" borderId="0" xfId="0" applyFont="1" applyFill="1" applyAlignment="1">
      <alignment horizontal="right"/>
    </xf>
    <xf numFmtId="0" fontId="54" fillId="30" borderId="0" xfId="0" applyFont="1" applyFill="1" applyAlignment="1">
      <alignment horizontal="center"/>
    </xf>
    <xf numFmtId="0" fontId="54" fillId="30" borderId="0" xfId="0" applyFont="1" applyFill="1" applyAlignment="1">
      <alignment horizontal="right"/>
    </xf>
    <xf numFmtId="0" fontId="53" fillId="30" borderId="0" xfId="0" applyFont="1" applyFill="1" applyAlignment="1">
      <alignment/>
    </xf>
    <xf numFmtId="0" fontId="0" fillId="8" borderId="0" xfId="0" applyFill="1" applyAlignment="1">
      <alignment/>
    </xf>
    <xf numFmtId="0" fontId="55" fillId="22" borderId="0" xfId="0" applyFont="1" applyFill="1" applyAlignment="1">
      <alignment horizontal="left" indent="5"/>
    </xf>
    <xf numFmtId="0" fontId="0" fillId="22" borderId="0" xfId="0" applyFill="1" applyAlignment="1">
      <alignment horizontal="left" indent="5"/>
    </xf>
    <xf numFmtId="0" fontId="32" fillId="22" borderId="0" xfId="0" applyFont="1" applyFill="1" applyAlignment="1">
      <alignment horizontal="left" indent="5"/>
    </xf>
    <xf numFmtId="0" fontId="56" fillId="0" borderId="0" xfId="0" applyFont="1" applyFill="1" applyAlignment="1">
      <alignment/>
    </xf>
    <xf numFmtId="0" fontId="2" fillId="0" borderId="0" xfId="0" applyFont="1" applyAlignment="1" quotePrefix="1">
      <alignment/>
    </xf>
    <xf numFmtId="0" fontId="0" fillId="0" borderId="0" xfId="0" applyAlignment="1">
      <alignment horizontal="center" wrapText="1"/>
    </xf>
    <xf numFmtId="0" fontId="52" fillId="0" borderId="0" xfId="0" applyFont="1" applyFill="1" applyAlignment="1">
      <alignment/>
    </xf>
    <xf numFmtId="0" fontId="57" fillId="0" borderId="0" xfId="0" applyFont="1" applyAlignment="1">
      <alignment/>
    </xf>
    <xf numFmtId="0" fontId="2" fillId="8" borderId="0" xfId="0" applyFont="1" applyFill="1" applyAlignment="1">
      <alignment/>
    </xf>
    <xf numFmtId="0" fontId="11" fillId="8" borderId="0" xfId="0" applyFont="1" applyFill="1" applyAlignment="1">
      <alignment horizontal="center"/>
    </xf>
    <xf numFmtId="3" fontId="2" fillId="8" borderId="0" xfId="0" applyNumberFormat="1" applyFont="1" applyFill="1" applyAlignment="1">
      <alignment/>
    </xf>
    <xf numFmtId="0" fontId="2" fillId="8" borderId="0" xfId="0" applyFont="1" applyFill="1" applyAlignment="1">
      <alignment horizontal="center"/>
    </xf>
    <xf numFmtId="176" fontId="2" fillId="8" borderId="0" xfId="0" applyNumberFormat="1" applyFont="1" applyFill="1" applyAlignment="1">
      <alignment/>
    </xf>
    <xf numFmtId="3" fontId="0" fillId="0" borderId="0" xfId="0" applyNumberFormat="1" applyFill="1" applyAlignment="1">
      <alignment/>
    </xf>
    <xf numFmtId="0" fontId="58" fillId="30" borderId="0" xfId="0" applyFont="1" applyFill="1" applyAlignment="1">
      <alignment horizontal="left"/>
    </xf>
    <xf numFmtId="3" fontId="53" fillId="0" borderId="0" xfId="0" applyNumberFormat="1" applyFont="1" applyFill="1" applyAlignment="1">
      <alignment/>
    </xf>
    <xf numFmtId="0" fontId="2" fillId="0" borderId="18" xfId="0" applyFont="1" applyFill="1" applyBorder="1" applyAlignment="1">
      <alignment/>
    </xf>
    <xf numFmtId="0" fontId="2" fillId="0" borderId="18" xfId="0" applyFont="1" applyBorder="1" applyAlignment="1">
      <alignment/>
    </xf>
    <xf numFmtId="175" fontId="0" fillId="0" borderId="19" xfId="0" applyNumberFormat="1" applyBorder="1" applyAlignment="1">
      <alignment/>
    </xf>
    <xf numFmtId="175" fontId="5" fillId="0" borderId="20" xfId="0" applyNumberFormat="1" applyFont="1" applyBorder="1" applyAlignment="1">
      <alignment/>
    </xf>
    <xf numFmtId="175" fontId="0" fillId="0" borderId="20" xfId="0" applyNumberFormat="1" applyBorder="1" applyAlignment="1">
      <alignment/>
    </xf>
    <xf numFmtId="175" fontId="5" fillId="0" borderId="21" xfId="0" applyNumberFormat="1"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31" borderId="0" xfId="0" applyFill="1" applyAlignment="1">
      <alignment horizontal="center"/>
    </xf>
    <xf numFmtId="3" fontId="0" fillId="31" borderId="0" xfId="0" applyNumberFormat="1" applyFill="1" applyAlignment="1">
      <alignment/>
    </xf>
    <xf numFmtId="0" fontId="0" fillId="31" borderId="0" xfId="0" applyFill="1" applyAlignment="1">
      <alignment/>
    </xf>
    <xf numFmtId="176" fontId="0" fillId="31" borderId="0" xfId="0" applyNumberFormat="1" applyFill="1" applyAlignment="1">
      <alignment/>
    </xf>
    <xf numFmtId="176" fontId="0" fillId="31" borderId="0" xfId="0" applyNumberFormat="1" applyFont="1" applyFill="1" applyAlignment="1">
      <alignment/>
    </xf>
    <xf numFmtId="3" fontId="2" fillId="31" borderId="0" xfId="0" applyNumberFormat="1" applyFont="1" applyFill="1" applyAlignment="1">
      <alignment/>
    </xf>
    <xf numFmtId="0" fontId="5" fillId="31" borderId="0" xfId="0" applyFont="1" applyFill="1" applyAlignment="1">
      <alignment/>
    </xf>
    <xf numFmtId="176" fontId="2" fillId="31" borderId="0" xfId="0" applyNumberFormat="1" applyFont="1" applyFill="1" applyAlignment="1">
      <alignment/>
    </xf>
    <xf numFmtId="176" fontId="0" fillId="31" borderId="15" xfId="0" applyNumberFormat="1" applyFill="1" applyBorder="1" applyAlignment="1">
      <alignment/>
    </xf>
    <xf numFmtId="176" fontId="2" fillId="31" borderId="18" xfId="0" applyNumberFormat="1" applyFont="1" applyFill="1" applyBorder="1" applyAlignment="1">
      <alignment/>
    </xf>
    <xf numFmtId="0" fontId="4" fillId="0" borderId="0" xfId="0" applyFont="1" applyAlignment="1">
      <alignment horizontal="left" vertical="center" wrapText="1" indent="1"/>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a" xfId="39"/>
    <cellStyle name="Actual year" xfId="40"/>
    <cellStyle name="Actuals Cells" xfId="41"/>
    <cellStyle name="Arial6Bold" xfId="42"/>
    <cellStyle name="Arial8Bold" xfId="43"/>
    <cellStyle name="Arial8Italic" xfId="44"/>
    <cellStyle name="ArialNormal" xfId="45"/>
    <cellStyle name="Bad" xfId="46"/>
    <cellStyle name="Blank" xfId="47"/>
    <cellStyle name="Calc Cells" xfId="48"/>
    <cellStyle name="Calculation" xfId="49"/>
    <cellStyle name="Check Cell" xfId="50"/>
    <cellStyle name="Comma" xfId="51"/>
    <cellStyle name="Comma [0]" xfId="52"/>
    <cellStyle name="Comma 2" xfId="53"/>
    <cellStyle name="Company name" xfId="54"/>
    <cellStyle name="Currency" xfId="55"/>
    <cellStyle name="Currency [0]" xfId="56"/>
    <cellStyle name="Dollar" xfId="57"/>
    <cellStyle name="Explanatory Text" xfId="58"/>
    <cellStyle name="External File Cells" xfId="59"/>
    <cellStyle name="Forecast Cells" xfId="60"/>
    <cellStyle name="fourdecplace" xfId="61"/>
    <cellStyle name="G1_1999 figures" xfId="62"/>
    <cellStyle name="Good" xfId="63"/>
    <cellStyle name="H_1998_col_head" xfId="64"/>
    <cellStyle name="H_1999_col_head" xfId="65"/>
    <cellStyle name="H1_1998 figures" xfId="66"/>
    <cellStyle name="Heading 1" xfId="67"/>
    <cellStyle name="Heading 2" xfId="68"/>
    <cellStyle name="Heading 3" xfId="69"/>
    <cellStyle name="Heading 4" xfId="70"/>
    <cellStyle name="Heading1" xfId="71"/>
    <cellStyle name="Input" xfId="72"/>
    <cellStyle name="Input Cells" xfId="73"/>
    <cellStyle name="LEVERS69" xfId="74"/>
    <cellStyle name="Linked Cell" xfId="75"/>
    <cellStyle name="Mainhead" xfId="76"/>
    <cellStyle name="Neutral" xfId="77"/>
    <cellStyle name="Normal 2" xfId="78"/>
    <cellStyle name="Normal Cells" xfId="79"/>
    <cellStyle name="Note" xfId="80"/>
    <cellStyle name="Notes" xfId="81"/>
    <cellStyle name="Output" xfId="82"/>
    <cellStyle name="Page header" xfId="83"/>
    <cellStyle name="Percent" xfId="84"/>
    <cellStyle name="Percent 2" xfId="85"/>
    <cellStyle name="Price" xfId="86"/>
    <cellStyle name="Reuters Cells" xfId="87"/>
    <cellStyle name="ShadedCells_Database" xfId="88"/>
    <cellStyle name="Style D green" xfId="89"/>
    <cellStyle name="Style E" xfId="90"/>
    <cellStyle name="Style H" xfId="91"/>
    <cellStyle name="Sub total" xfId="92"/>
    <cellStyle name="SymbolBlue" xfId="93"/>
    <cellStyle name="Table end" xfId="94"/>
    <cellStyle name="Table head" xfId="95"/>
    <cellStyle name="table text bold" xfId="96"/>
    <cellStyle name="table text bold green" xfId="97"/>
    <cellStyle name="table text light" xfId="98"/>
    <cellStyle name="threedecplace" xfId="99"/>
    <cellStyle name="Title" xfId="100"/>
    <cellStyle name="Total" xfId="101"/>
    <cellStyle name="twodecplace" xfId="102"/>
    <cellStyle name="Warning Text" xfId="103"/>
    <cellStyle name="WingdingsBlack" xfId="104"/>
    <cellStyle name="WingdingsRed" xfId="105"/>
    <cellStyle name="WingdingsWhite" xfId="106"/>
    <cellStyle name="Year"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ogle.co.in/url?sa=i&amp;rct=j&amp;q=cognizant&amp;source=images&amp;cd=&amp;cad=rja&amp;docid=8RibWqiKnSFe6M&amp;tbnid=Q8PvHoCoSC1lWM:&amp;ved=0CAUQjRw&amp;url=http%3A%2F%2Ftopnews.in%2Fcompanies%2Fcognizant-technology&amp;ei=fXVYUdadM8TSrQepkYDoCQ&amp;bvm=bv.44442042,d.bmk&amp;psig=AFQjCNHtSggOkjkfYPUqaeSTeK8x_C-EOg&amp;ust=1364838128337922" TargetMode="External" /><Relationship Id="rId3" Type="http://schemas.openxmlformats.org/officeDocument/2006/relationships/hyperlink" Target="http://www.google.co.in/url?sa=i&amp;rct=j&amp;q=cognizant&amp;source=images&amp;cd=&amp;cad=rja&amp;docid=8RibWqiKnSFe6M&amp;tbnid=Q8PvHoCoSC1lWM:&amp;ved=0CAUQjRw&amp;url=http%3A%2F%2Ftopnews.in%2Fcompanies%2Fcognizant-technology&amp;ei=fXVYUdadM8TSrQepkYDoCQ&amp;bvm=bv.44442042,d.bmk&amp;psig=AFQjCNHtSggOkjkfYPUqaeSTeK8x_C-EOg&amp;ust=1364838128337922"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ogle.co.in/url?sa=i&amp;rct=j&amp;q=cognizant&amp;source=images&amp;cd=&amp;cad=rja&amp;docid=8RibWqiKnSFe6M&amp;tbnid=Q8PvHoCoSC1lWM:&amp;ved=0CAUQjRw&amp;url=http%3A%2F%2Ftopnews.in%2Fcompanies%2Fcognizant-technology&amp;ei=fXVYUdadM8TSrQepkYDoCQ&amp;bvm=bv.44442042,d.bmk&amp;psig=AFQjCNHtSggOkjkfYPUqaeSTeK8x_C-EOg&amp;ust=1364838128337922" TargetMode="External" /><Relationship Id="rId3" Type="http://schemas.openxmlformats.org/officeDocument/2006/relationships/hyperlink" Target="http://www.google.co.in/url?sa=i&amp;rct=j&amp;q=cognizant&amp;source=images&amp;cd=&amp;cad=rja&amp;docid=8RibWqiKnSFe6M&amp;tbnid=Q8PvHoCoSC1lWM:&amp;ved=0CAUQjRw&amp;url=http%3A%2F%2Ftopnews.in%2Fcompanies%2Fcognizant-technology&amp;ei=fXVYUdadM8TSrQepkYDoCQ&amp;bvm=bv.44442042,d.bmk&amp;psig=AFQjCNHtSggOkjkfYPUqaeSTeK8x_C-EOg&amp;ust=136483812833792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9525</xdr:rowOff>
    </xdr:to>
    <xdr:pic>
      <xdr:nvPicPr>
        <xdr:cNvPr id="1" name="irc_mi" descr="cognizant11">
          <a:hlinkClick r:id="rId3"/>
        </xdr:cNvPr>
        <xdr:cNvPicPr preferRelativeResize="1">
          <a:picLocks noChangeAspect="1"/>
        </xdr:cNvPicPr>
      </xdr:nvPicPr>
      <xdr:blipFill>
        <a:blip r:embed="rId1"/>
        <a:stretch>
          <a:fillRect/>
        </a:stretch>
      </xdr:blipFill>
      <xdr:spPr>
        <a:xfrm>
          <a:off x="0" y="0"/>
          <a:ext cx="6286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371475</xdr:colOff>
      <xdr:row>2</xdr:row>
      <xdr:rowOff>9525</xdr:rowOff>
    </xdr:to>
    <xdr:pic>
      <xdr:nvPicPr>
        <xdr:cNvPr id="1" name="irc_mi" descr="cognizant11">
          <a:hlinkClick r:id="rId3"/>
        </xdr:cNvPr>
        <xdr:cNvPicPr preferRelativeResize="1">
          <a:picLocks noChangeAspect="1"/>
        </xdr:cNvPicPr>
      </xdr:nvPicPr>
      <xdr:blipFill>
        <a:blip r:embed="rId1"/>
        <a:stretch>
          <a:fillRect/>
        </a:stretch>
      </xdr:blipFill>
      <xdr:spPr>
        <a:xfrm>
          <a:off x="0" y="0"/>
          <a:ext cx="6286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E54"/>
  <sheetViews>
    <sheetView showGridLines="0" zoomScalePageLayoutView="0" workbookViewId="0" topLeftCell="A1">
      <selection activeCell="B5" sqref="B5"/>
    </sheetView>
  </sheetViews>
  <sheetFormatPr defaultColWidth="9.140625" defaultRowHeight="12.75"/>
  <cols>
    <col min="1" max="1" width="2.421875" style="0" customWidth="1"/>
    <col min="2" max="2" width="58.421875" style="0" bestFit="1" customWidth="1"/>
  </cols>
  <sheetData>
    <row r="1" spans="2:3" s="41" customFormat="1" ht="27.75" customHeight="1">
      <c r="B1" s="58" t="s">
        <v>136</v>
      </c>
      <c r="C1" s="59"/>
    </row>
    <row r="2" spans="2:3" s="41" customFormat="1" ht="22.5" customHeight="1">
      <c r="B2" s="60" t="s">
        <v>137</v>
      </c>
      <c r="C2" s="59"/>
    </row>
    <row r="5" ht="12.75">
      <c r="B5" s="2" t="s">
        <v>182</v>
      </c>
    </row>
    <row r="6" spans="2:5" ht="12.75">
      <c r="B6" s="62" t="s">
        <v>181</v>
      </c>
      <c r="E6" s="1"/>
    </row>
    <row r="7" spans="2:5" ht="12.75">
      <c r="B7" s="62" t="s">
        <v>139</v>
      </c>
      <c r="E7" s="1"/>
    </row>
    <row r="8" ht="12.75">
      <c r="B8" s="62" t="s">
        <v>180</v>
      </c>
    </row>
    <row r="9" spans="2:5" ht="12.75">
      <c r="B9" s="2"/>
      <c r="E9" s="1"/>
    </row>
    <row r="10" ht="12.75">
      <c r="E10" s="1"/>
    </row>
    <row r="15" ht="12.75">
      <c r="E15" s="3"/>
    </row>
    <row r="17" ht="12.75">
      <c r="E17" s="1"/>
    </row>
    <row r="19" ht="12.75">
      <c r="E19" s="1"/>
    </row>
    <row r="22" ht="12.75">
      <c r="E22" s="1"/>
    </row>
    <row r="23" ht="12.75">
      <c r="E23" s="3"/>
    </row>
    <row r="25" ht="12.75">
      <c r="E25" s="3"/>
    </row>
    <row r="33" ht="12.75">
      <c r="E33" s="3"/>
    </row>
    <row r="42" ht="12.75">
      <c r="E42" s="2"/>
    </row>
    <row r="44" ht="12.75">
      <c r="E44" s="3"/>
    </row>
    <row r="45" ht="12.75">
      <c r="E45" s="3"/>
    </row>
    <row r="48" ht="12.75">
      <c r="E48" s="1"/>
    </row>
    <row r="49" ht="12.75">
      <c r="E49" s="1"/>
    </row>
    <row r="51" ht="12.75">
      <c r="E51" s="1"/>
    </row>
    <row r="53" ht="12.75">
      <c r="E53" s="1"/>
    </row>
    <row r="54" ht="12.75">
      <c r="E54" s="1"/>
    </row>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B72"/>
  <sheetViews>
    <sheetView showGridLines="0" zoomScalePageLayoutView="0" workbookViewId="0" topLeftCell="A1">
      <pane ySplit="2" topLeftCell="A3" activePane="bottomLeft" state="frozen"/>
      <selection pane="topLeft" activeCell="A1" sqref="A1"/>
      <selection pane="bottomLeft" activeCell="B9" sqref="B9:AB10"/>
    </sheetView>
  </sheetViews>
  <sheetFormatPr defaultColWidth="9.140625" defaultRowHeight="12.75"/>
  <cols>
    <col min="1" max="1" width="3.8515625" style="0" customWidth="1"/>
    <col min="2" max="2" width="23.140625" style="0" customWidth="1"/>
  </cols>
  <sheetData>
    <row r="1" spans="2:3" s="41" customFormat="1" ht="27.75" customHeight="1">
      <c r="B1" s="58" t="s">
        <v>136</v>
      </c>
      <c r="C1" s="59"/>
    </row>
    <row r="2" spans="2:3" s="41" customFormat="1" ht="22.5" customHeight="1">
      <c r="B2" s="60" t="s">
        <v>137</v>
      </c>
      <c r="C2" s="59"/>
    </row>
    <row r="3" s="27" customFormat="1" ht="22.5" customHeight="1">
      <c r="A3" s="61" t="s">
        <v>138</v>
      </c>
    </row>
    <row r="4" s="27" customFormat="1" ht="12" customHeight="1">
      <c r="A4" s="33"/>
    </row>
    <row r="5" spans="1:2" ht="12.75">
      <c r="A5" t="s">
        <v>33</v>
      </c>
      <c r="B5" s="2" t="s">
        <v>34</v>
      </c>
    </row>
    <row r="6" ht="12.75">
      <c r="B6" t="s">
        <v>39</v>
      </c>
    </row>
    <row r="7" spans="2:28" ht="12.75">
      <c r="B7" s="5" t="s">
        <v>183</v>
      </c>
      <c r="C7" s="6"/>
      <c r="D7" s="6"/>
      <c r="E7" s="6"/>
      <c r="F7" s="6"/>
      <c r="G7" s="6"/>
      <c r="H7" s="6"/>
      <c r="I7" s="6"/>
      <c r="J7" s="6"/>
      <c r="K7" s="6"/>
      <c r="L7" s="6"/>
      <c r="M7" s="6"/>
      <c r="N7" s="6"/>
      <c r="O7" s="6"/>
      <c r="P7" s="6"/>
      <c r="Q7" s="6"/>
      <c r="R7" s="6"/>
      <c r="S7" s="6"/>
      <c r="T7" s="6"/>
      <c r="U7" s="6"/>
      <c r="V7" s="6"/>
      <c r="W7" s="6"/>
      <c r="X7" s="6"/>
      <c r="Y7" s="6"/>
      <c r="Z7" s="6"/>
      <c r="AA7" s="6"/>
      <c r="AB7" s="6"/>
    </row>
    <row r="8" spans="2:28" ht="3" customHeight="1">
      <c r="B8" s="5"/>
      <c r="C8" s="6"/>
      <c r="D8" s="6"/>
      <c r="E8" s="6"/>
      <c r="F8" s="6"/>
      <c r="G8" s="6"/>
      <c r="H8" s="6"/>
      <c r="I8" s="6"/>
      <c r="J8" s="6"/>
      <c r="K8" s="6"/>
      <c r="L8" s="6"/>
      <c r="M8" s="6"/>
      <c r="N8" s="6"/>
      <c r="O8" s="6"/>
      <c r="P8" s="6"/>
      <c r="Q8" s="6"/>
      <c r="R8" s="6"/>
      <c r="S8" s="6"/>
      <c r="T8" s="6"/>
      <c r="U8" s="6"/>
      <c r="V8" s="6"/>
      <c r="W8" s="6"/>
      <c r="X8" s="6"/>
      <c r="Y8" s="6"/>
      <c r="Z8" s="6"/>
      <c r="AA8" s="6"/>
      <c r="AB8" s="6"/>
    </row>
    <row r="9" spans="2:28" ht="12.75">
      <c r="B9" s="93" t="s">
        <v>184</v>
      </c>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2:28" ht="25.5" customHeight="1">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row>
    <row r="11" spans="2:28"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row>
    <row r="12" spans="2:28" ht="12.75">
      <c r="B12" s="8" t="s">
        <v>40</v>
      </c>
      <c r="C12" s="6"/>
      <c r="D12" s="6"/>
      <c r="E12" s="6"/>
      <c r="F12" s="6"/>
      <c r="G12" s="6"/>
      <c r="H12" s="6"/>
      <c r="I12" s="6"/>
      <c r="J12" s="6"/>
      <c r="K12" s="6"/>
      <c r="L12" s="6"/>
      <c r="M12" s="6"/>
      <c r="N12" s="6"/>
      <c r="O12" s="6"/>
      <c r="P12" s="6"/>
      <c r="Q12" s="6"/>
      <c r="R12" s="6"/>
      <c r="S12" s="6"/>
      <c r="T12" s="6"/>
      <c r="U12" s="6"/>
      <c r="V12" s="6"/>
      <c r="W12" s="6"/>
      <c r="X12" s="6"/>
      <c r="Y12" s="6"/>
      <c r="Z12" s="6"/>
      <c r="AA12" s="6"/>
      <c r="AB12" s="6"/>
    </row>
    <row r="14" spans="1:2" ht="12.75">
      <c r="A14" t="s">
        <v>41</v>
      </c>
      <c r="B14" s="2" t="s">
        <v>44</v>
      </c>
    </row>
    <row r="15" spans="2:10" ht="12.75">
      <c r="B15" t="s">
        <v>53</v>
      </c>
      <c r="I15" s="17">
        <v>2.5</v>
      </c>
      <c r="J15" s="18" t="s">
        <v>83</v>
      </c>
    </row>
    <row r="16" spans="2:10" ht="12.75">
      <c r="B16" t="s">
        <v>54</v>
      </c>
      <c r="I16" s="17">
        <v>3.5</v>
      </c>
      <c r="J16" s="18" t="s">
        <v>83</v>
      </c>
    </row>
    <row r="17" spans="2:10" ht="12.75">
      <c r="B17" t="s">
        <v>55</v>
      </c>
      <c r="I17" s="17">
        <v>4.5</v>
      </c>
      <c r="J17" s="18" t="s">
        <v>83</v>
      </c>
    </row>
    <row r="18" spans="9:10" ht="12.75">
      <c r="I18" s="18"/>
      <c r="J18" s="18"/>
    </row>
    <row r="19" spans="1:10" ht="12.75">
      <c r="A19" t="s">
        <v>45</v>
      </c>
      <c r="B19" s="2" t="s">
        <v>62</v>
      </c>
      <c r="I19" s="18"/>
      <c r="J19" s="18"/>
    </row>
    <row r="20" spans="2:10" ht="12.75">
      <c r="B20" t="s">
        <v>56</v>
      </c>
      <c r="I20" s="18"/>
      <c r="J20" s="18"/>
    </row>
    <row r="21" spans="2:10" ht="12.75">
      <c r="B21" t="s">
        <v>57</v>
      </c>
      <c r="I21" s="17">
        <v>1.5</v>
      </c>
      <c r="J21" s="18" t="s">
        <v>83</v>
      </c>
    </row>
    <row r="22" spans="2:10" ht="12.75">
      <c r="B22" t="s">
        <v>59</v>
      </c>
      <c r="I22" s="17">
        <v>2</v>
      </c>
      <c r="J22" s="18" t="s">
        <v>83</v>
      </c>
    </row>
    <row r="23" spans="2:10" ht="12.75">
      <c r="B23" t="s">
        <v>58</v>
      </c>
      <c r="I23" s="17">
        <v>3</v>
      </c>
      <c r="J23" s="18" t="s">
        <v>83</v>
      </c>
    </row>
    <row r="25" ht="12.75">
      <c r="B25" s="2" t="s">
        <v>60</v>
      </c>
    </row>
    <row r="26" ht="12.75">
      <c r="B26" t="s">
        <v>61</v>
      </c>
    </row>
    <row r="27" ht="12.75">
      <c r="B27" t="s">
        <v>185</v>
      </c>
    </row>
    <row r="28" ht="12.75">
      <c r="B28" t="s">
        <v>63</v>
      </c>
    </row>
    <row r="30" ht="12.75">
      <c r="B30" s="2" t="s">
        <v>89</v>
      </c>
    </row>
    <row r="32" spans="1:2" ht="12.75">
      <c r="A32" t="s">
        <v>64</v>
      </c>
      <c r="B32" s="2" t="s">
        <v>43</v>
      </c>
    </row>
    <row r="33" spans="5:9" ht="12.75">
      <c r="E33" s="11" t="s">
        <v>24</v>
      </c>
      <c r="F33" s="11" t="s">
        <v>25</v>
      </c>
      <c r="G33" s="11" t="s">
        <v>26</v>
      </c>
      <c r="H33" s="11" t="s">
        <v>30</v>
      </c>
      <c r="I33" s="11" t="s">
        <v>31</v>
      </c>
    </row>
    <row r="34" spans="2:9" ht="12.75">
      <c r="B34" t="s">
        <v>27</v>
      </c>
      <c r="D34" t="s">
        <v>42</v>
      </c>
      <c r="E34" s="9">
        <v>50</v>
      </c>
      <c r="F34" s="9">
        <v>0</v>
      </c>
      <c r="G34" s="9">
        <v>0</v>
      </c>
      <c r="H34" s="9">
        <v>0</v>
      </c>
      <c r="I34" s="9">
        <v>0</v>
      </c>
    </row>
    <row r="35" spans="2:9" ht="12.75">
      <c r="B35" t="s">
        <v>28</v>
      </c>
      <c r="D35" t="s">
        <v>42</v>
      </c>
      <c r="E35" s="9">
        <v>100</v>
      </c>
      <c r="F35" s="9">
        <v>50</v>
      </c>
      <c r="G35" s="9">
        <v>0</v>
      </c>
      <c r="H35" s="9">
        <v>0</v>
      </c>
      <c r="I35" s="9">
        <v>0</v>
      </c>
    </row>
    <row r="36" spans="2:9" ht="12.75">
      <c r="B36" t="s">
        <v>29</v>
      </c>
      <c r="D36" t="s">
        <v>42</v>
      </c>
      <c r="E36" s="9">
        <v>200</v>
      </c>
      <c r="F36" s="9">
        <v>150</v>
      </c>
      <c r="G36" s="9">
        <v>50</v>
      </c>
      <c r="H36" s="9">
        <v>0</v>
      </c>
      <c r="I36" s="9">
        <v>0</v>
      </c>
    </row>
    <row r="37" spans="5:9" ht="12.75">
      <c r="E37" s="4"/>
      <c r="F37" s="4"/>
      <c r="G37" s="4"/>
      <c r="H37" s="4"/>
      <c r="I37" s="4"/>
    </row>
    <row r="38" spans="1:9" ht="12.75">
      <c r="A38" t="s">
        <v>65</v>
      </c>
      <c r="B38" s="2" t="s">
        <v>186</v>
      </c>
      <c r="E38" s="4"/>
      <c r="F38" s="4"/>
      <c r="G38" s="4"/>
      <c r="H38" s="4"/>
      <c r="I38" s="4"/>
    </row>
    <row r="39" spans="5:9" ht="12.75">
      <c r="E39" s="4"/>
      <c r="F39" s="4"/>
      <c r="G39" s="4"/>
      <c r="H39" s="4"/>
      <c r="I39" s="4"/>
    </row>
    <row r="40" spans="1:9" ht="12.75">
      <c r="A40" t="s">
        <v>66</v>
      </c>
      <c r="B40" s="2" t="s">
        <v>46</v>
      </c>
      <c r="E40" s="4"/>
      <c r="F40" s="4"/>
      <c r="G40" s="4"/>
      <c r="H40" s="4"/>
      <c r="I40" s="4"/>
    </row>
    <row r="41" spans="2:9" ht="12.75">
      <c r="B41" s="2"/>
      <c r="E41" s="4"/>
      <c r="F41" s="4"/>
      <c r="G41" s="4"/>
      <c r="H41" s="4"/>
      <c r="I41" s="4"/>
    </row>
    <row r="42" spans="1:9" ht="12.75">
      <c r="A42" t="s">
        <v>67</v>
      </c>
      <c r="B42" s="2" t="s">
        <v>128</v>
      </c>
      <c r="E42" s="4"/>
      <c r="F42" s="4"/>
      <c r="G42" s="4"/>
      <c r="H42" s="4"/>
      <c r="I42" s="4"/>
    </row>
    <row r="43" spans="5:9" ht="12.75">
      <c r="E43" s="4"/>
      <c r="F43" s="4"/>
      <c r="G43" s="4"/>
      <c r="H43" s="4"/>
      <c r="I43" s="4"/>
    </row>
    <row r="44" spans="5:9" ht="12.75">
      <c r="E44" s="11" t="s">
        <v>24</v>
      </c>
      <c r="F44" s="11" t="s">
        <v>25</v>
      </c>
      <c r="G44" s="11" t="s">
        <v>26</v>
      </c>
      <c r="H44" s="11" t="s">
        <v>30</v>
      </c>
      <c r="I44" s="11" t="s">
        <v>31</v>
      </c>
    </row>
    <row r="45" spans="1:9" ht="12.75">
      <c r="A45" t="s">
        <v>68</v>
      </c>
      <c r="B45" s="2" t="s">
        <v>187</v>
      </c>
      <c r="D45" t="s">
        <v>42</v>
      </c>
      <c r="E45" s="9">
        <v>100</v>
      </c>
      <c r="F45" s="9">
        <v>200</v>
      </c>
      <c r="G45" s="9">
        <v>250</v>
      </c>
      <c r="H45" s="9">
        <v>400</v>
      </c>
      <c r="I45" s="9">
        <v>500</v>
      </c>
    </row>
    <row r="46" spans="5:9" ht="12.75">
      <c r="E46" s="4"/>
      <c r="F46" s="4"/>
      <c r="G46" s="4"/>
      <c r="H46" s="4"/>
      <c r="I46" s="4"/>
    </row>
    <row r="47" spans="1:9" ht="12.75">
      <c r="A47" t="s">
        <v>69</v>
      </c>
      <c r="B47" s="2" t="s">
        <v>51</v>
      </c>
      <c r="E47" s="11" t="s">
        <v>24</v>
      </c>
      <c r="F47" s="11" t="s">
        <v>25</v>
      </c>
      <c r="G47" s="11" t="s">
        <v>26</v>
      </c>
      <c r="H47" s="11" t="s">
        <v>30</v>
      </c>
      <c r="I47" s="11" t="s">
        <v>31</v>
      </c>
    </row>
    <row r="48" spans="2:9" ht="12.75">
      <c r="B48" t="s">
        <v>48</v>
      </c>
      <c r="D48" t="s">
        <v>52</v>
      </c>
      <c r="E48" s="9">
        <v>60</v>
      </c>
      <c r="F48" s="9">
        <v>60</v>
      </c>
      <c r="G48" s="9">
        <v>45</v>
      </c>
      <c r="H48" s="9">
        <v>45</v>
      </c>
      <c r="I48" s="9">
        <v>30</v>
      </c>
    </row>
    <row r="49" spans="2:9" ht="12.75">
      <c r="B49" t="s">
        <v>49</v>
      </c>
      <c r="D49" t="s">
        <v>52</v>
      </c>
      <c r="E49" s="9">
        <v>60</v>
      </c>
      <c r="F49" s="9">
        <v>50</v>
      </c>
      <c r="G49" s="9">
        <v>40</v>
      </c>
      <c r="H49" s="9">
        <v>30</v>
      </c>
      <c r="I49" s="9">
        <v>30</v>
      </c>
    </row>
    <row r="50" spans="2:9" ht="12.75">
      <c r="B50" t="s">
        <v>50</v>
      </c>
      <c r="D50" t="s">
        <v>52</v>
      </c>
      <c r="E50" s="9">
        <v>45</v>
      </c>
      <c r="F50" s="9">
        <v>45</v>
      </c>
      <c r="G50" s="9">
        <v>45</v>
      </c>
      <c r="H50" s="9">
        <v>45</v>
      </c>
      <c r="I50" s="9">
        <v>45</v>
      </c>
    </row>
    <row r="51" spans="5:9" ht="12.75">
      <c r="E51" s="4"/>
      <c r="F51" s="4"/>
      <c r="G51" s="4"/>
      <c r="H51" s="4"/>
      <c r="I51" s="4"/>
    </row>
    <row r="52" spans="1:9" ht="12.75">
      <c r="A52" t="s">
        <v>70</v>
      </c>
      <c r="B52" s="2" t="s">
        <v>71</v>
      </c>
      <c r="E52" s="4"/>
      <c r="F52" s="4"/>
      <c r="G52" s="4"/>
      <c r="H52" s="4"/>
      <c r="I52" s="4"/>
    </row>
    <row r="53" spans="5:9" ht="12.75">
      <c r="E53" s="4"/>
      <c r="F53" s="4"/>
      <c r="G53" s="4"/>
      <c r="H53" s="4"/>
      <c r="I53" s="4"/>
    </row>
    <row r="54" spans="1:9" ht="12.75">
      <c r="A54" t="s">
        <v>72</v>
      </c>
      <c r="B54" s="2" t="s">
        <v>75</v>
      </c>
      <c r="E54" s="4"/>
      <c r="F54" s="4"/>
      <c r="G54" s="4"/>
      <c r="H54" s="4"/>
      <c r="I54" s="4"/>
    </row>
    <row r="55" spans="5:9" ht="12.75">
      <c r="E55" s="4"/>
      <c r="F55" s="4"/>
      <c r="G55" s="4"/>
      <c r="H55" s="4"/>
      <c r="I55" s="4"/>
    </row>
    <row r="56" spans="2:9" ht="12.75">
      <c r="B56" s="2" t="s">
        <v>188</v>
      </c>
      <c r="E56" s="4"/>
      <c r="F56" s="4"/>
      <c r="G56" s="4"/>
      <c r="H56" s="4"/>
      <c r="I56" s="4"/>
    </row>
    <row r="57" spans="2:9" ht="12.75">
      <c r="B57" s="2"/>
      <c r="E57" s="4"/>
      <c r="F57" s="4"/>
      <c r="G57" s="4"/>
      <c r="H57" s="4"/>
      <c r="I57" s="4"/>
    </row>
    <row r="58" spans="1:9" ht="12.75">
      <c r="A58" t="s">
        <v>73</v>
      </c>
      <c r="B58" s="2" t="s">
        <v>189</v>
      </c>
      <c r="E58" s="4"/>
      <c r="F58" s="4"/>
      <c r="G58" s="4"/>
      <c r="H58" s="4"/>
      <c r="I58" s="4"/>
    </row>
    <row r="59" spans="5:9" ht="12.75">
      <c r="E59" s="4"/>
      <c r="F59" s="4"/>
      <c r="G59" s="4"/>
      <c r="H59" s="4"/>
      <c r="I59" s="4"/>
    </row>
    <row r="60" spans="1:9" ht="12.75">
      <c r="A60" t="s">
        <v>74</v>
      </c>
      <c r="B60" s="2" t="s">
        <v>76</v>
      </c>
      <c r="E60" s="4"/>
      <c r="F60" s="4"/>
      <c r="G60" s="4"/>
      <c r="H60" s="4"/>
      <c r="I60" s="4"/>
    </row>
    <row r="61" spans="5:9" ht="12.75">
      <c r="E61" s="4"/>
      <c r="F61" s="4"/>
      <c r="G61" s="4"/>
      <c r="H61" s="4"/>
      <c r="I61" s="4"/>
    </row>
    <row r="62" spans="5:9" ht="12.75">
      <c r="E62" s="4"/>
      <c r="F62" s="4"/>
      <c r="G62" s="4"/>
      <c r="H62" s="4"/>
      <c r="I62" s="4"/>
    </row>
    <row r="63" spans="1:9" ht="12.75">
      <c r="A63" t="s">
        <v>77</v>
      </c>
      <c r="B63" s="2" t="s">
        <v>35</v>
      </c>
      <c r="E63" s="4"/>
      <c r="F63" s="4"/>
      <c r="G63" s="4"/>
      <c r="H63" s="4"/>
      <c r="I63" s="4"/>
    </row>
    <row r="64" spans="5:9" ht="12.75">
      <c r="E64" s="11" t="s">
        <v>24</v>
      </c>
      <c r="F64" s="11" t="s">
        <v>25</v>
      </c>
      <c r="G64" s="11" t="s">
        <v>26</v>
      </c>
      <c r="H64" s="11" t="s">
        <v>30</v>
      </c>
      <c r="I64" s="11" t="s">
        <v>31</v>
      </c>
    </row>
    <row r="65" spans="2:9" ht="12.75">
      <c r="B65" t="s">
        <v>36</v>
      </c>
      <c r="E65" s="12">
        <v>0.04</v>
      </c>
      <c r="F65" s="12">
        <v>0.035</v>
      </c>
      <c r="G65" s="12">
        <v>0.03</v>
      </c>
      <c r="H65" s="12">
        <v>0.025</v>
      </c>
      <c r="I65" s="12">
        <v>0.025</v>
      </c>
    </row>
    <row r="66" spans="2:9" ht="12.75">
      <c r="B66" t="s">
        <v>37</v>
      </c>
      <c r="E66" s="12">
        <v>0.03</v>
      </c>
      <c r="F66" s="12">
        <v>0.03</v>
      </c>
      <c r="G66" s="12">
        <v>0.03</v>
      </c>
      <c r="H66" s="12">
        <v>0.03</v>
      </c>
      <c r="I66" s="12">
        <v>0.03</v>
      </c>
    </row>
    <row r="68" spans="1:2" ht="12.75">
      <c r="A68" t="s">
        <v>155</v>
      </c>
      <c r="B68" t="s">
        <v>156</v>
      </c>
    </row>
    <row r="70" spans="1:2" ht="12.75">
      <c r="A70" t="s">
        <v>163</v>
      </c>
      <c r="B70" t="s">
        <v>174</v>
      </c>
    </row>
    <row r="72" spans="1:2" ht="12.75">
      <c r="A72" t="s">
        <v>167</v>
      </c>
      <c r="B72" t="s">
        <v>173</v>
      </c>
    </row>
  </sheetData>
  <sheetProtection/>
  <mergeCells count="1">
    <mergeCell ref="B9:AB10"/>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J59"/>
  <sheetViews>
    <sheetView showGridLines="0" zoomScalePageLayoutView="0" workbookViewId="0" topLeftCell="A1">
      <pane xSplit="4" ySplit="2" topLeftCell="E26" activePane="bottomRight" state="frozen"/>
      <selection pane="topLeft" activeCell="A1" sqref="A1"/>
      <selection pane="topRight" activeCell="D1" sqref="D1"/>
      <selection pane="bottomLeft" activeCell="A3" sqref="A3"/>
      <selection pane="bottomRight" activeCell="C32" sqref="C32"/>
    </sheetView>
  </sheetViews>
  <sheetFormatPr defaultColWidth="9.140625" defaultRowHeight="12.75"/>
  <cols>
    <col min="1" max="1" width="2.7109375" style="0" customWidth="1"/>
    <col min="2" max="2" width="1.57421875" style="0" customWidth="1"/>
    <col min="3" max="3" width="59.8515625" style="0" customWidth="1"/>
    <col min="4" max="4" width="12.421875" style="0" customWidth="1"/>
    <col min="5" max="10" width="16.7109375" style="0" customWidth="1"/>
  </cols>
  <sheetData>
    <row r="1" s="51" customFormat="1" ht="12.75"/>
    <row r="2" spans="5:10" s="52" customFormat="1" ht="12.75">
      <c r="E2" s="53">
        <v>2012</v>
      </c>
      <c r="F2" s="53" t="s">
        <v>24</v>
      </c>
      <c r="G2" s="53" t="s">
        <v>25</v>
      </c>
      <c r="H2" s="53" t="s">
        <v>26</v>
      </c>
      <c r="I2" s="53" t="s">
        <v>30</v>
      </c>
      <c r="J2" s="53" t="s">
        <v>31</v>
      </c>
    </row>
    <row r="3" spans="2:10" ht="12.75">
      <c r="B3" t="s">
        <v>36</v>
      </c>
      <c r="D3" s="22" t="s">
        <v>86</v>
      </c>
      <c r="E3" s="15">
        <v>4</v>
      </c>
      <c r="F3" s="15">
        <f>(Assumptions!E65)*100</f>
        <v>4</v>
      </c>
      <c r="G3" s="15">
        <f>(Assumptions!F65)*100</f>
        <v>3.5000000000000004</v>
      </c>
      <c r="H3" s="15">
        <f>(Assumptions!G65)*100</f>
        <v>3</v>
      </c>
      <c r="I3" s="15">
        <f>(Assumptions!H65)*100</f>
        <v>2.5</v>
      </c>
      <c r="J3" s="15">
        <f>(Assumptions!I65)*100</f>
        <v>2.5</v>
      </c>
    </row>
    <row r="4" spans="2:10" ht="12.75">
      <c r="B4" t="s">
        <v>37</v>
      </c>
      <c r="D4" s="22" t="s">
        <v>86</v>
      </c>
      <c r="E4" s="15">
        <v>8</v>
      </c>
      <c r="F4" s="15">
        <f>(Assumptions!E66)*100</f>
        <v>3</v>
      </c>
      <c r="G4" s="15">
        <f>(Assumptions!F66)*100</f>
        <v>3</v>
      </c>
      <c r="H4" s="15">
        <f>(Assumptions!G66)*100</f>
        <v>3</v>
      </c>
      <c r="I4" s="15">
        <f>(Assumptions!H66)*100</f>
        <v>3</v>
      </c>
      <c r="J4" s="15">
        <f>(Assumptions!I66)*100</f>
        <v>3</v>
      </c>
    </row>
    <row r="5" spans="1:10" ht="12.75">
      <c r="A5" s="20"/>
      <c r="B5" s="20" t="s">
        <v>47</v>
      </c>
      <c r="C5" s="20"/>
      <c r="D5" s="22" t="s">
        <v>86</v>
      </c>
      <c r="E5" s="15">
        <v>30</v>
      </c>
      <c r="F5" s="15">
        <v>30</v>
      </c>
      <c r="G5" s="15">
        <f>F5</f>
        <v>30</v>
      </c>
      <c r="H5" s="15">
        <f>G5</f>
        <v>30</v>
      </c>
      <c r="I5" s="15">
        <f>H5</f>
        <v>30</v>
      </c>
      <c r="J5" s="15">
        <f>I5</f>
        <v>30</v>
      </c>
    </row>
    <row r="6" spans="1:10" ht="12.75">
      <c r="A6" s="20"/>
      <c r="B6" s="21" t="s">
        <v>84</v>
      </c>
      <c r="C6" s="20"/>
      <c r="D6" s="4" t="s">
        <v>38</v>
      </c>
      <c r="E6" s="13">
        <v>2000</v>
      </c>
      <c r="F6" s="1">
        <f>E6*(1+F3/100)</f>
        <v>2080</v>
      </c>
      <c r="G6" s="1">
        <f>F6*(1+G3/100)</f>
        <v>2152.7999999999997</v>
      </c>
      <c r="H6" s="1">
        <f>G6*(1+H3/100)</f>
        <v>2217.3839999999996</v>
      </c>
      <c r="I6" s="1">
        <f>H6*(1+I3/100)</f>
        <v>2272.818599999999</v>
      </c>
      <c r="J6" s="1">
        <f>I6*(1+J3/100)</f>
        <v>2329.639064999999</v>
      </c>
    </row>
    <row r="7" spans="1:10" ht="12.75">
      <c r="A7" s="20"/>
      <c r="B7" s="21" t="s">
        <v>85</v>
      </c>
      <c r="C7" s="20"/>
      <c r="D7" s="22" t="s">
        <v>86</v>
      </c>
      <c r="E7" s="14">
        <f>E12/E6*100</f>
        <v>15</v>
      </c>
      <c r="F7" s="14">
        <v>20</v>
      </c>
      <c r="G7" s="14">
        <v>25</v>
      </c>
      <c r="H7" s="14">
        <v>30</v>
      </c>
      <c r="I7" s="14">
        <v>40</v>
      </c>
      <c r="J7" s="14">
        <v>40</v>
      </c>
    </row>
    <row r="8" spans="1:10" ht="13.5" thickBot="1">
      <c r="A8" s="20"/>
      <c r="B8" s="23" t="s">
        <v>87</v>
      </c>
      <c r="C8" s="19"/>
      <c r="D8" s="24" t="s">
        <v>86</v>
      </c>
      <c r="E8" s="25"/>
      <c r="F8" s="25"/>
      <c r="G8" s="25"/>
      <c r="H8" s="25">
        <v>50</v>
      </c>
      <c r="I8" s="25">
        <v>75</v>
      </c>
      <c r="J8" s="25">
        <v>95</v>
      </c>
    </row>
    <row r="9" spans="5:10" ht="12.75">
      <c r="E9" s="4"/>
      <c r="F9" s="4"/>
      <c r="G9" s="4"/>
      <c r="H9" s="4"/>
      <c r="I9" s="4"/>
      <c r="J9" s="4"/>
    </row>
    <row r="10" spans="2:10" ht="15.75">
      <c r="B10" s="26" t="s">
        <v>32</v>
      </c>
      <c r="C10" s="27"/>
      <c r="D10" s="27"/>
      <c r="E10" s="28"/>
      <c r="F10" s="4"/>
      <c r="G10" s="83"/>
      <c r="H10" s="83"/>
      <c r="I10" s="83"/>
      <c r="J10" s="83"/>
    </row>
    <row r="11" spans="2:10" ht="12.75">
      <c r="B11" s="27"/>
      <c r="C11" s="27" t="s">
        <v>27</v>
      </c>
      <c r="D11" s="28" t="s">
        <v>38</v>
      </c>
      <c r="E11" s="29">
        <v>450</v>
      </c>
      <c r="F11" s="1"/>
      <c r="G11" s="84"/>
      <c r="H11" s="84"/>
      <c r="I11" s="84"/>
      <c r="J11" s="84"/>
    </row>
    <row r="12" spans="2:10" ht="12.75">
      <c r="B12" s="27"/>
      <c r="C12" s="27" t="s">
        <v>28</v>
      </c>
      <c r="D12" s="28" t="s">
        <v>38</v>
      </c>
      <c r="E12" s="29">
        <v>300</v>
      </c>
      <c r="F12" s="1"/>
      <c r="G12" s="84"/>
      <c r="H12" s="84"/>
      <c r="I12" s="84"/>
      <c r="J12" s="84"/>
    </row>
    <row r="13" spans="2:10" ht="12.75">
      <c r="B13" s="27"/>
      <c r="C13" s="27" t="s">
        <v>29</v>
      </c>
      <c r="D13" s="28" t="s">
        <v>38</v>
      </c>
      <c r="E13" s="29">
        <v>0</v>
      </c>
      <c r="F13" s="1"/>
      <c r="G13" s="84"/>
      <c r="H13" s="84"/>
      <c r="I13" s="84"/>
      <c r="J13" s="84"/>
    </row>
    <row r="14" spans="2:10" ht="15.75">
      <c r="B14" s="26" t="s">
        <v>44</v>
      </c>
      <c r="C14" s="27"/>
      <c r="D14" s="27"/>
      <c r="E14" s="27"/>
      <c r="G14" s="85"/>
      <c r="H14" s="85"/>
      <c r="I14" s="85"/>
      <c r="J14" s="85"/>
    </row>
    <row r="15" spans="2:10" ht="12.75">
      <c r="B15" s="27"/>
      <c r="C15" s="27" t="s">
        <v>27</v>
      </c>
      <c r="D15" s="28" t="s">
        <v>78</v>
      </c>
      <c r="E15" s="30">
        <f>Assumptions!I15</f>
        <v>2.5</v>
      </c>
      <c r="F15" s="15"/>
      <c r="G15" s="86"/>
      <c r="H15" s="86"/>
      <c r="I15" s="86"/>
      <c r="J15" s="86"/>
    </row>
    <row r="16" spans="2:10" ht="12.75">
      <c r="B16" s="27"/>
      <c r="C16" s="27" t="s">
        <v>28</v>
      </c>
      <c r="D16" s="28" t="s">
        <v>78</v>
      </c>
      <c r="E16" s="30">
        <f>Assumptions!I16</f>
        <v>3.5</v>
      </c>
      <c r="F16" s="15"/>
      <c r="G16" s="86"/>
      <c r="H16" s="86"/>
      <c r="I16" s="86"/>
      <c r="J16" s="86"/>
    </row>
    <row r="17" spans="2:10" ht="12.75">
      <c r="B17" s="27"/>
      <c r="C17" s="27" t="s">
        <v>29</v>
      </c>
      <c r="D17" s="28" t="s">
        <v>78</v>
      </c>
      <c r="E17" s="27"/>
      <c r="F17" s="15"/>
      <c r="G17" s="86"/>
      <c r="H17" s="87"/>
      <c r="I17" s="86"/>
      <c r="J17" s="86"/>
    </row>
    <row r="18" spans="2:10" ht="15.75">
      <c r="B18" s="26" t="s">
        <v>142</v>
      </c>
      <c r="C18" s="27"/>
      <c r="D18" s="27"/>
      <c r="E18" s="27"/>
      <c r="G18" s="85"/>
      <c r="H18" s="85"/>
      <c r="I18" s="85"/>
      <c r="J18" s="85"/>
    </row>
    <row r="19" spans="2:10" ht="12.75">
      <c r="B19" s="27"/>
      <c r="C19" s="27" t="s">
        <v>27</v>
      </c>
      <c r="D19" s="28" t="s">
        <v>78</v>
      </c>
      <c r="E19" s="30">
        <f>Assumptions!I21</f>
        <v>1.5</v>
      </c>
      <c r="F19" s="15"/>
      <c r="G19" s="15"/>
      <c r="H19" s="15"/>
      <c r="I19" s="15"/>
      <c r="J19" s="15"/>
    </row>
    <row r="20" spans="2:10" ht="12.75">
      <c r="B20" s="27"/>
      <c r="C20" s="27" t="s">
        <v>28</v>
      </c>
      <c r="D20" s="28" t="s">
        <v>78</v>
      </c>
      <c r="E20" s="30">
        <f>Assumptions!I22</f>
        <v>2</v>
      </c>
      <c r="F20" s="15"/>
      <c r="G20" s="15"/>
      <c r="H20" s="15"/>
      <c r="I20" s="15"/>
      <c r="J20" s="15"/>
    </row>
    <row r="21" spans="2:10" ht="12.75">
      <c r="B21" s="27"/>
      <c r="C21" s="27" t="s">
        <v>29</v>
      </c>
      <c r="D21" s="28" t="s">
        <v>78</v>
      </c>
      <c r="E21" s="27"/>
      <c r="H21" s="15"/>
      <c r="I21" s="15"/>
      <c r="J21" s="15"/>
    </row>
    <row r="22" spans="2:5" ht="15.75">
      <c r="B22" s="26" t="s">
        <v>79</v>
      </c>
      <c r="C22" s="27"/>
      <c r="D22" s="27"/>
      <c r="E22" s="27"/>
    </row>
    <row r="23" spans="2:10" ht="12.75">
      <c r="B23" s="27"/>
      <c r="C23" s="27" t="s">
        <v>27</v>
      </c>
      <c r="D23" s="28" t="s">
        <v>42</v>
      </c>
      <c r="E23" s="31">
        <f>E11*E15</f>
        <v>1125</v>
      </c>
      <c r="F23" s="15"/>
      <c r="G23" s="15"/>
      <c r="H23" s="15"/>
      <c r="I23" s="15"/>
      <c r="J23" s="15"/>
    </row>
    <row r="24" spans="2:10" ht="12.75">
      <c r="B24" s="27"/>
      <c r="C24" s="27" t="s">
        <v>28</v>
      </c>
      <c r="D24" s="28" t="s">
        <v>42</v>
      </c>
      <c r="E24" s="31">
        <f>E12*E16</f>
        <v>1050</v>
      </c>
      <c r="F24" s="15"/>
      <c r="G24" s="15"/>
      <c r="H24" s="15"/>
      <c r="I24" s="15"/>
      <c r="J24" s="15"/>
    </row>
    <row r="25" spans="2:10" ht="12.75">
      <c r="B25" s="27"/>
      <c r="C25" s="27" t="s">
        <v>29</v>
      </c>
      <c r="D25" s="28" t="s">
        <v>42</v>
      </c>
      <c r="E25" s="32"/>
      <c r="F25" s="16"/>
      <c r="G25" s="16"/>
      <c r="H25" s="16"/>
      <c r="I25" s="16"/>
      <c r="J25" s="16"/>
    </row>
    <row r="26" spans="2:10" ht="12.75">
      <c r="B26" s="27"/>
      <c r="C26" s="33" t="s">
        <v>80</v>
      </c>
      <c r="D26" s="34" t="s">
        <v>42</v>
      </c>
      <c r="E26" s="45">
        <f>SUM(E23:E25)</f>
        <v>2175</v>
      </c>
      <c r="F26" s="35"/>
      <c r="G26" s="35"/>
      <c r="H26" s="35"/>
      <c r="I26" s="35"/>
      <c r="J26" s="35"/>
    </row>
    <row r="27" spans="2:10" ht="15.75">
      <c r="B27" s="26" t="s">
        <v>81</v>
      </c>
      <c r="C27" s="27"/>
      <c r="D27" s="27"/>
      <c r="E27" s="31"/>
      <c r="F27" s="15"/>
      <c r="G27" s="15"/>
      <c r="H27" s="15"/>
      <c r="I27" s="15"/>
      <c r="J27" s="15"/>
    </row>
    <row r="28" spans="2:10" ht="12.75">
      <c r="B28" s="27"/>
      <c r="C28" s="27" t="s">
        <v>56</v>
      </c>
      <c r="D28" s="27"/>
      <c r="E28" s="31"/>
      <c r="F28" s="15"/>
      <c r="G28" s="15"/>
      <c r="H28" s="15"/>
      <c r="I28" s="15"/>
      <c r="J28" s="15"/>
    </row>
    <row r="29" spans="2:10" ht="12.75">
      <c r="B29" s="27"/>
      <c r="C29" s="27" t="s">
        <v>27</v>
      </c>
      <c r="D29" s="28" t="s">
        <v>42</v>
      </c>
      <c r="E29" s="31">
        <f>E19*E11</f>
        <v>675</v>
      </c>
      <c r="F29" s="15"/>
      <c r="G29" s="15"/>
      <c r="H29" s="15"/>
      <c r="I29" s="15"/>
      <c r="J29" s="15"/>
    </row>
    <row r="30" spans="2:10" ht="12.75">
      <c r="B30" s="27"/>
      <c r="C30" s="27" t="s">
        <v>28</v>
      </c>
      <c r="D30" s="28" t="s">
        <v>42</v>
      </c>
      <c r="E30" s="31">
        <f>E20*E12</f>
        <v>600</v>
      </c>
      <c r="F30" s="15"/>
      <c r="G30" s="15"/>
      <c r="H30" s="15"/>
      <c r="I30" s="15"/>
      <c r="J30" s="15"/>
    </row>
    <row r="31" spans="2:10" ht="12.75">
      <c r="B31" s="27"/>
      <c r="C31" s="27" t="s">
        <v>29</v>
      </c>
      <c r="D31" s="28" t="s">
        <v>42</v>
      </c>
      <c r="E31" s="32"/>
      <c r="F31" s="16"/>
      <c r="G31" s="16"/>
      <c r="H31" s="16"/>
      <c r="I31" s="16"/>
      <c r="J31" s="16"/>
    </row>
    <row r="32" spans="3:10" ht="12.75">
      <c r="C32" s="2" t="s">
        <v>190</v>
      </c>
      <c r="D32" s="10" t="s">
        <v>42</v>
      </c>
      <c r="E32" s="15">
        <f>SUM(E29:E31)</f>
        <v>1275</v>
      </c>
      <c r="F32" s="15"/>
      <c r="G32" s="15"/>
      <c r="H32" s="15"/>
      <c r="I32" s="15"/>
      <c r="J32" s="15"/>
    </row>
    <row r="33" spans="3:10" ht="12.75">
      <c r="C33" t="s">
        <v>60</v>
      </c>
      <c r="E33" s="15"/>
      <c r="F33" s="15"/>
      <c r="G33" s="15"/>
      <c r="H33" s="15"/>
      <c r="I33" s="15"/>
      <c r="J33" s="15"/>
    </row>
    <row r="34" spans="3:10" ht="12.75">
      <c r="C34" t="s">
        <v>27</v>
      </c>
      <c r="D34" s="4" t="s">
        <v>42</v>
      </c>
      <c r="E34" s="14">
        <v>150</v>
      </c>
      <c r="F34" s="15"/>
      <c r="G34" s="15"/>
      <c r="H34" s="15"/>
      <c r="I34" s="15"/>
      <c r="J34" s="15"/>
    </row>
    <row r="35" spans="3:10" ht="12.75">
      <c r="C35" t="s">
        <v>28</v>
      </c>
      <c r="D35" s="4" t="s">
        <v>42</v>
      </c>
      <c r="E35" s="14">
        <v>200</v>
      </c>
      <c r="F35" s="15"/>
      <c r="G35" s="15"/>
      <c r="H35" s="86"/>
      <c r="I35" s="15"/>
      <c r="J35" s="15"/>
    </row>
    <row r="36" spans="3:10" ht="12.75">
      <c r="C36" t="s">
        <v>29</v>
      </c>
      <c r="D36" s="4" t="s">
        <v>42</v>
      </c>
      <c r="E36" s="16"/>
      <c r="F36" s="16"/>
      <c r="G36" s="16"/>
      <c r="H36" s="16"/>
      <c r="I36" s="16"/>
      <c r="J36" s="16"/>
    </row>
    <row r="37" spans="3:10" ht="12.75">
      <c r="C37" s="2" t="s">
        <v>82</v>
      </c>
      <c r="D37" s="10" t="s">
        <v>42</v>
      </c>
      <c r="E37" s="15">
        <f>SUM(E34:E36)</f>
        <v>350</v>
      </c>
      <c r="F37" s="15"/>
      <c r="G37" s="15"/>
      <c r="H37" s="15"/>
      <c r="I37" s="15"/>
      <c r="J37" s="15"/>
    </row>
    <row r="38" spans="3:10" ht="12.75">
      <c r="C38" t="s">
        <v>88</v>
      </c>
      <c r="D38" s="10" t="s">
        <v>42</v>
      </c>
      <c r="E38" s="15">
        <f>E32+E37</f>
        <v>1625</v>
      </c>
      <c r="F38" s="15"/>
      <c r="G38" s="15"/>
      <c r="H38" s="15"/>
      <c r="I38" s="15"/>
      <c r="J38" s="15"/>
    </row>
    <row r="39" spans="3:10" ht="12.75">
      <c r="C39" t="s">
        <v>90</v>
      </c>
      <c r="D39" s="10" t="s">
        <v>42</v>
      </c>
      <c r="E39" s="15">
        <f>E26*0.025</f>
        <v>54.375</v>
      </c>
      <c r="F39" s="15"/>
      <c r="G39" s="15"/>
      <c r="H39" s="15"/>
      <c r="I39" s="15"/>
      <c r="J39" s="15"/>
    </row>
    <row r="40" spans="1:10" ht="12.75">
      <c r="A40" s="57"/>
      <c r="B40" s="66" t="s">
        <v>91</v>
      </c>
      <c r="C40" s="57"/>
      <c r="D40" s="69" t="s">
        <v>42</v>
      </c>
      <c r="E40" s="70">
        <f>E26-E38-E39</f>
        <v>495.625</v>
      </c>
      <c r="F40" s="70"/>
      <c r="G40" s="70"/>
      <c r="H40" s="70"/>
      <c r="I40" s="70"/>
      <c r="J40" s="70"/>
    </row>
    <row r="41" spans="3:10" ht="12.75">
      <c r="C41" t="s">
        <v>96</v>
      </c>
      <c r="D41" s="40" t="s">
        <v>42</v>
      </c>
      <c r="E41" s="15">
        <f>-'BS'!D42</f>
        <v>277.77777777777777</v>
      </c>
      <c r="F41" s="15"/>
      <c r="G41" s="15"/>
      <c r="H41" s="15"/>
      <c r="I41" s="15"/>
      <c r="J41" s="15"/>
    </row>
    <row r="42" spans="2:10" ht="12.75">
      <c r="B42" s="2" t="s">
        <v>95</v>
      </c>
      <c r="D42" s="40" t="s">
        <v>42</v>
      </c>
      <c r="E42" s="15">
        <f>E40-E41</f>
        <v>217.84722222222223</v>
      </c>
      <c r="F42" s="15"/>
      <c r="G42" s="15"/>
      <c r="H42" s="15"/>
      <c r="I42" s="15"/>
      <c r="J42" s="15"/>
    </row>
    <row r="43" spans="3:10" ht="12.75">
      <c r="C43" t="s">
        <v>94</v>
      </c>
      <c r="D43" s="40" t="s">
        <v>42</v>
      </c>
      <c r="E43" s="15">
        <f>-'BS'!D59</f>
        <v>-124</v>
      </c>
      <c r="F43" s="15"/>
      <c r="G43" s="15"/>
      <c r="H43" s="15"/>
      <c r="I43" s="15"/>
      <c r="J43" s="15"/>
    </row>
    <row r="44" spans="2:10" ht="12.75">
      <c r="B44" s="2" t="s">
        <v>97</v>
      </c>
      <c r="D44" s="40" t="s">
        <v>42</v>
      </c>
      <c r="E44" s="15">
        <f>E42+E43</f>
        <v>93.84722222222223</v>
      </c>
      <c r="F44" s="15"/>
      <c r="G44" s="15"/>
      <c r="H44" s="15"/>
      <c r="I44" s="15"/>
      <c r="J44" s="15"/>
    </row>
    <row r="45" spans="2:10" ht="12.75">
      <c r="B45" s="2" t="s">
        <v>133</v>
      </c>
      <c r="D45" s="40" t="s">
        <v>42</v>
      </c>
      <c r="E45" s="15">
        <f>-E44*0.3</f>
        <v>-28.15416666666667</v>
      </c>
      <c r="F45" s="15"/>
      <c r="G45" s="15"/>
      <c r="H45" s="15"/>
      <c r="I45" s="15"/>
      <c r="J45" s="15"/>
    </row>
    <row r="46" spans="1:10" ht="12.75">
      <c r="A46" s="66"/>
      <c r="B46" s="66" t="s">
        <v>98</v>
      </c>
      <c r="C46" s="66"/>
      <c r="D46" s="69" t="s">
        <v>42</v>
      </c>
      <c r="E46" s="70">
        <f>E44+E45</f>
        <v>65.69305555555556</v>
      </c>
      <c r="F46" s="70"/>
      <c r="G46" s="70"/>
      <c r="H46" s="70"/>
      <c r="I46" s="70"/>
      <c r="J46" s="70"/>
    </row>
    <row r="47" spans="2:10" ht="12.75">
      <c r="B47" t="s">
        <v>134</v>
      </c>
      <c r="D47" s="40" t="s">
        <v>42</v>
      </c>
      <c r="E47" s="15">
        <f>E46*0.4</f>
        <v>26.277222222222225</v>
      </c>
      <c r="F47" s="15"/>
      <c r="G47" s="15"/>
      <c r="H47" s="15"/>
      <c r="I47" s="15"/>
      <c r="J47" s="15"/>
    </row>
    <row r="48" spans="2:10" ht="12.75">
      <c r="B48" t="s">
        <v>152</v>
      </c>
      <c r="D48" s="40" t="s">
        <v>141</v>
      </c>
      <c r="E48" s="15">
        <f>'BS'!D28/1</f>
        <v>500</v>
      </c>
      <c r="F48" s="15"/>
      <c r="G48" s="15"/>
      <c r="H48" s="15"/>
      <c r="I48" s="15"/>
      <c r="J48" s="15"/>
    </row>
    <row r="49" spans="2:10" ht="12.75">
      <c r="B49" s="2" t="s">
        <v>153</v>
      </c>
      <c r="C49" s="2"/>
      <c r="D49" s="10" t="s">
        <v>154</v>
      </c>
      <c r="E49" s="35">
        <f>E46/E48*100</f>
        <v>13.138611111111112</v>
      </c>
      <c r="F49" s="35"/>
      <c r="G49" s="35"/>
      <c r="H49" s="35"/>
      <c r="I49" s="35"/>
      <c r="J49" s="35"/>
    </row>
    <row r="51" ht="12.75">
      <c r="A51" s="2" t="s">
        <v>161</v>
      </c>
    </row>
    <row r="52" spans="1:2" ht="12.75">
      <c r="A52" t="s">
        <v>162</v>
      </c>
      <c r="B52" s="2" t="s">
        <v>122</v>
      </c>
    </row>
    <row r="53" spans="3:8" ht="12.75">
      <c r="C53" t="s">
        <v>140</v>
      </c>
      <c r="D53" s="40" t="s">
        <v>141</v>
      </c>
      <c r="G53" s="1"/>
      <c r="H53" s="1"/>
    </row>
    <row r="54" spans="3:8" ht="12.75">
      <c r="C54" s="2" t="s">
        <v>143</v>
      </c>
      <c r="D54" s="10" t="s">
        <v>42</v>
      </c>
      <c r="E54" s="2"/>
      <c r="F54" s="2"/>
      <c r="G54" s="35"/>
      <c r="H54" s="35"/>
    </row>
    <row r="55" spans="3:8" ht="12.75">
      <c r="C55" t="s">
        <v>144</v>
      </c>
      <c r="D55" s="40" t="s">
        <v>42</v>
      </c>
      <c r="G55" s="15"/>
      <c r="H55" s="15"/>
    </row>
    <row r="56" spans="3:8" ht="12.75">
      <c r="C56" t="s">
        <v>145</v>
      </c>
      <c r="D56" s="40" t="s">
        <v>42</v>
      </c>
      <c r="G56" s="15"/>
      <c r="H56" s="15"/>
    </row>
    <row r="57" spans="3:10" ht="12.75">
      <c r="C57" t="s">
        <v>146</v>
      </c>
      <c r="D57" s="40" t="s">
        <v>42</v>
      </c>
      <c r="E57" s="15"/>
      <c r="F57" s="15"/>
      <c r="G57" s="15"/>
      <c r="H57" s="15"/>
      <c r="I57" s="15"/>
      <c r="J57" s="15"/>
    </row>
    <row r="58" spans="3:8" ht="12.75">
      <c r="C58" s="2" t="s">
        <v>147</v>
      </c>
      <c r="D58" s="10" t="s">
        <v>42</v>
      </c>
      <c r="E58" s="2"/>
      <c r="F58" s="2"/>
      <c r="G58" s="35"/>
      <c r="H58" s="35"/>
    </row>
    <row r="59" spans="7:8" ht="12.75">
      <c r="G59" s="63"/>
      <c r="H59" s="63"/>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62"/>
  <sheetViews>
    <sheetView showGridLines="0" zoomScalePageLayoutView="0" workbookViewId="0" topLeftCell="A1">
      <pane xSplit="3" ySplit="2" topLeftCell="D33" activePane="bottomRight" state="frozen"/>
      <selection pane="topLeft" activeCell="A1" sqref="A1"/>
      <selection pane="topRight" activeCell="D1" sqref="D1"/>
      <selection pane="bottomLeft" activeCell="A3" sqref="A3"/>
      <selection pane="bottomRight" activeCell="B61" sqref="B61"/>
    </sheetView>
  </sheetViews>
  <sheetFormatPr defaultColWidth="9.140625" defaultRowHeight="12.75"/>
  <cols>
    <col min="1" max="1" width="2.421875" style="0" customWidth="1"/>
    <col min="2" max="2" width="58.421875" style="0" customWidth="1"/>
    <col min="3" max="3" width="11.421875" style="36" customWidth="1"/>
    <col min="4" max="9" width="15.57421875" style="0" customWidth="1"/>
  </cols>
  <sheetData>
    <row r="1" s="51" customFormat="1" ht="12.75">
      <c r="C1" s="54"/>
    </row>
    <row r="2" spans="1:9" s="52" customFormat="1" ht="18">
      <c r="A2" s="72" t="s">
        <v>159</v>
      </c>
      <c r="C2" s="55"/>
      <c r="D2" s="53">
        <v>2012</v>
      </c>
      <c r="E2" s="53" t="s">
        <v>24</v>
      </c>
      <c r="F2" s="53" t="s">
        <v>25</v>
      </c>
      <c r="G2" s="53" t="s">
        <v>26</v>
      </c>
      <c r="H2" s="53" t="s">
        <v>30</v>
      </c>
      <c r="I2" s="53" t="s">
        <v>31</v>
      </c>
    </row>
    <row r="3" ht="12.75">
      <c r="B3" s="2" t="s">
        <v>0</v>
      </c>
    </row>
    <row r="4" ht="12.75">
      <c r="B4" s="65" t="s">
        <v>1</v>
      </c>
    </row>
    <row r="5" spans="2:9" ht="12.75">
      <c r="B5" t="s">
        <v>2</v>
      </c>
      <c r="C5" s="36" t="s">
        <v>42</v>
      </c>
      <c r="D5" s="1">
        <v>2500</v>
      </c>
      <c r="E5" s="1"/>
      <c r="F5" s="1"/>
      <c r="G5" s="1"/>
      <c r="H5" s="1"/>
      <c r="I5" s="1"/>
    </row>
    <row r="6" spans="2:4" ht="12.75">
      <c r="B6" s="65" t="s">
        <v>4</v>
      </c>
      <c r="C6" s="36" t="s">
        <v>42</v>
      </c>
      <c r="D6" s="1"/>
    </row>
    <row r="7" spans="2:9" ht="12.75">
      <c r="B7" t="s">
        <v>5</v>
      </c>
      <c r="C7" s="36" t="s">
        <v>42</v>
      </c>
      <c r="D7" s="1">
        <f>'IS'!E38/365*60</f>
        <v>267.12328767123284</v>
      </c>
      <c r="E7" s="1"/>
      <c r="F7" s="1"/>
      <c r="G7" s="1"/>
      <c r="H7" s="1"/>
      <c r="I7" s="1"/>
    </row>
    <row r="8" spans="2:9" ht="12.75">
      <c r="B8" t="s">
        <v>3</v>
      </c>
      <c r="C8" s="36" t="s">
        <v>42</v>
      </c>
      <c r="D8" s="1">
        <f>'IS'!E26/365*60</f>
        <v>357.5342465753425</v>
      </c>
      <c r="E8" s="1"/>
      <c r="F8" s="1"/>
      <c r="G8" s="1"/>
      <c r="H8" s="1"/>
      <c r="I8" s="1"/>
    </row>
    <row r="9" spans="2:9" ht="12.75">
      <c r="B9" t="s">
        <v>6</v>
      </c>
      <c r="C9" s="36" t="s">
        <v>42</v>
      </c>
      <c r="D9" s="1">
        <f>'CF'!D27</f>
        <v>400</v>
      </c>
      <c r="E9" s="1"/>
      <c r="F9" s="1"/>
      <c r="G9" s="1"/>
      <c r="H9" s="1"/>
      <c r="I9" s="1"/>
    </row>
    <row r="10" spans="2:9" ht="12.75">
      <c r="B10" s="65" t="s">
        <v>7</v>
      </c>
      <c r="C10" s="37" t="s">
        <v>42</v>
      </c>
      <c r="D10" s="3">
        <f>SUM(D7:D9)</f>
        <v>1024.6575342465753</v>
      </c>
      <c r="E10" s="3"/>
      <c r="F10" s="3"/>
      <c r="G10" s="3"/>
      <c r="H10" s="3"/>
      <c r="I10" s="3"/>
    </row>
    <row r="11" spans="2:9" ht="12.75">
      <c r="B11" s="65" t="s">
        <v>8</v>
      </c>
      <c r="C11" s="37" t="s">
        <v>42</v>
      </c>
      <c r="D11" s="3">
        <f>D5+D10</f>
        <v>3524.6575342465753</v>
      </c>
      <c r="E11" s="3"/>
      <c r="F11" s="3"/>
      <c r="G11" s="3"/>
      <c r="H11" s="3"/>
      <c r="I11" s="3"/>
    </row>
    <row r="12" ht="12.75">
      <c r="B12" s="2"/>
    </row>
    <row r="13" ht="12.75">
      <c r="B13" s="2" t="s">
        <v>9</v>
      </c>
    </row>
    <row r="14" spans="2:3" ht="12.75">
      <c r="B14" s="65" t="s">
        <v>10</v>
      </c>
      <c r="C14" s="36" t="s">
        <v>42</v>
      </c>
    </row>
    <row r="15" spans="2:9" ht="12.75">
      <c r="B15" t="s">
        <v>11</v>
      </c>
      <c r="C15" s="36" t="s">
        <v>42</v>
      </c>
      <c r="D15" s="1">
        <f>'IS'!E38/365*30</f>
        <v>133.56164383561642</v>
      </c>
      <c r="E15" s="1"/>
      <c r="F15" s="1"/>
      <c r="G15" s="1"/>
      <c r="H15" s="1"/>
      <c r="I15" s="1"/>
    </row>
    <row r="16" spans="2:9" ht="12.75">
      <c r="B16" t="s">
        <v>12</v>
      </c>
      <c r="C16" s="36" t="s">
        <v>42</v>
      </c>
      <c r="D16" s="1">
        <v>100</v>
      </c>
      <c r="E16" s="1"/>
      <c r="F16" s="1"/>
      <c r="G16" s="1"/>
      <c r="H16" s="1"/>
      <c r="I16" s="1"/>
    </row>
    <row r="17" spans="2:9" ht="12.75">
      <c r="B17" s="43" t="s">
        <v>135</v>
      </c>
      <c r="C17" s="36" t="s">
        <v>42</v>
      </c>
      <c r="D17" s="1">
        <f>'IS'!E47</f>
        <v>26.277222222222225</v>
      </c>
      <c r="E17" s="1"/>
      <c r="F17" s="84"/>
      <c r="G17" s="84"/>
      <c r="H17" s="84"/>
      <c r="I17" s="84"/>
    </row>
    <row r="18" spans="2:9" ht="12.75">
      <c r="B18" s="65" t="s">
        <v>13</v>
      </c>
      <c r="C18" s="36" t="s">
        <v>42</v>
      </c>
      <c r="D18" s="3">
        <f>SUM(D15:D17)</f>
        <v>259.83886605783863</v>
      </c>
      <c r="E18" s="3"/>
      <c r="F18" s="88"/>
      <c r="G18" s="88"/>
      <c r="H18" s="88"/>
      <c r="I18" s="88"/>
    </row>
    <row r="19" spans="2:9" ht="12.75">
      <c r="B19" s="65" t="s">
        <v>14</v>
      </c>
      <c r="C19" s="36" t="s">
        <v>42</v>
      </c>
      <c r="D19" s="1"/>
      <c r="E19" s="1"/>
      <c r="F19" s="84"/>
      <c r="G19" s="84"/>
      <c r="H19" s="84"/>
      <c r="I19" s="84"/>
    </row>
    <row r="20" spans="2:9" ht="12.75">
      <c r="B20" t="s">
        <v>15</v>
      </c>
      <c r="C20" s="36" t="s">
        <v>42</v>
      </c>
      <c r="D20" s="1">
        <v>1350</v>
      </c>
      <c r="E20" s="1"/>
      <c r="F20" s="84"/>
      <c r="G20" s="84"/>
      <c r="H20" s="84"/>
      <c r="I20" s="84"/>
    </row>
    <row r="21" spans="2:9" ht="12.75">
      <c r="B21" t="s">
        <v>93</v>
      </c>
      <c r="C21" s="36" t="s">
        <v>42</v>
      </c>
      <c r="D21" s="1">
        <v>200</v>
      </c>
      <c r="E21" s="1"/>
      <c r="F21" s="84"/>
      <c r="G21" s="84"/>
      <c r="H21" s="84"/>
      <c r="I21" s="84"/>
    </row>
    <row r="22" spans="2:9" ht="12.75">
      <c r="B22" t="s">
        <v>16</v>
      </c>
      <c r="C22" s="36" t="s">
        <v>42</v>
      </c>
      <c r="D22" s="1">
        <f>-'IS'!E45+'CF'!D4</f>
        <v>5.630833333333332</v>
      </c>
      <c r="E22" s="84"/>
      <c r="F22" s="84"/>
      <c r="G22" s="84"/>
      <c r="H22" s="84"/>
      <c r="I22" s="84"/>
    </row>
    <row r="23" spans="2:9" ht="12.75">
      <c r="B23" t="s">
        <v>17</v>
      </c>
      <c r="C23" s="36" t="s">
        <v>42</v>
      </c>
      <c r="D23" s="1">
        <f>SUM(D20:D22)</f>
        <v>1555.6308333333334</v>
      </c>
      <c r="E23" s="1"/>
      <c r="F23" s="84"/>
      <c r="G23" s="84"/>
      <c r="H23" s="84"/>
      <c r="I23" s="84"/>
    </row>
    <row r="24" spans="2:9" ht="12.75">
      <c r="B24" s="65" t="s">
        <v>18</v>
      </c>
      <c r="C24" s="36" t="s">
        <v>42</v>
      </c>
      <c r="D24" s="3">
        <f>D23+D18</f>
        <v>1815.469699391172</v>
      </c>
      <c r="E24" s="3"/>
      <c r="F24" s="88"/>
      <c r="G24" s="88"/>
      <c r="H24" s="88"/>
      <c r="I24" s="88"/>
    </row>
    <row r="25" spans="2:9" ht="12.75">
      <c r="B25" s="65" t="s">
        <v>19</v>
      </c>
      <c r="C25" s="36" t="s">
        <v>42</v>
      </c>
      <c r="D25" s="3">
        <f>D11-D24</f>
        <v>1709.1878348554033</v>
      </c>
      <c r="E25" s="3"/>
      <c r="F25" s="3"/>
      <c r="G25" s="3"/>
      <c r="H25" s="3"/>
      <c r="I25" s="3"/>
    </row>
    <row r="26" spans="4:9" ht="12.75">
      <c r="D26" s="1"/>
      <c r="E26" s="1"/>
      <c r="F26" s="1"/>
      <c r="G26" s="1"/>
      <c r="H26" s="1"/>
      <c r="I26" s="1"/>
    </row>
    <row r="27" spans="2:9" ht="12.75">
      <c r="B27" s="65" t="s">
        <v>20</v>
      </c>
      <c r="D27" s="1"/>
      <c r="E27" s="1"/>
      <c r="F27" s="1"/>
      <c r="G27" s="1"/>
      <c r="H27" s="1"/>
      <c r="I27" s="1"/>
    </row>
    <row r="28" spans="2:9" ht="12.75">
      <c r="B28" t="s">
        <v>92</v>
      </c>
      <c r="C28" s="36" t="s">
        <v>42</v>
      </c>
      <c r="D28" s="1">
        <v>500</v>
      </c>
      <c r="E28" s="1"/>
      <c r="F28" s="1"/>
      <c r="G28" s="71"/>
      <c r="H28" s="1"/>
      <c r="I28" s="1"/>
    </row>
    <row r="29" spans="2:9" ht="12.75">
      <c r="B29" t="s">
        <v>21</v>
      </c>
      <c r="C29" s="36" t="s">
        <v>42</v>
      </c>
      <c r="D29" s="1">
        <v>750</v>
      </c>
      <c r="E29" s="1"/>
      <c r="F29" s="1"/>
      <c r="G29" s="1"/>
      <c r="H29" s="1"/>
      <c r="I29" s="1"/>
    </row>
    <row r="30" spans="2:9" ht="12.75">
      <c r="B30" t="s">
        <v>22</v>
      </c>
      <c r="C30" s="36" t="s">
        <v>42</v>
      </c>
      <c r="D30" s="1">
        <v>459.18783485540376</v>
      </c>
      <c r="E30" s="1"/>
      <c r="F30" s="1"/>
      <c r="G30" s="1"/>
      <c r="H30" s="1"/>
      <c r="I30" s="1"/>
    </row>
    <row r="31" spans="2:9" ht="12.75">
      <c r="B31" s="2" t="s">
        <v>23</v>
      </c>
      <c r="C31" s="36" t="s">
        <v>42</v>
      </c>
      <c r="D31" s="3">
        <f>SUM(D28:D30)</f>
        <v>1709.1878348554037</v>
      </c>
      <c r="E31" s="3"/>
      <c r="F31" s="3"/>
      <c r="G31" s="3"/>
      <c r="H31" s="3"/>
      <c r="I31" s="3"/>
    </row>
    <row r="33" spans="4:9" ht="12.75">
      <c r="D33" s="38">
        <f>D31-D25</f>
        <v>0</v>
      </c>
      <c r="E33" s="38"/>
      <c r="F33" s="38"/>
      <c r="G33" s="38"/>
      <c r="H33" s="38"/>
      <c r="I33" s="38"/>
    </row>
    <row r="34" spans="2:9" ht="13.5" thickBot="1">
      <c r="B34" s="19"/>
      <c r="C34" s="46"/>
      <c r="D34" s="19"/>
      <c r="E34" s="19"/>
      <c r="F34" s="19"/>
      <c r="G34" s="19"/>
      <c r="H34" s="19"/>
      <c r="I34" s="19"/>
    </row>
    <row r="37" ht="12.75">
      <c r="B37" s="2" t="s">
        <v>114</v>
      </c>
    </row>
    <row r="38" spans="2:9" ht="12.75">
      <c r="B38" t="s">
        <v>115</v>
      </c>
      <c r="D38" s="1">
        <f>D43/0.9</f>
        <v>2777.777777777778</v>
      </c>
      <c r="E38" s="1"/>
      <c r="F38" s="1"/>
      <c r="G38" s="1"/>
      <c r="H38" s="1"/>
      <c r="I38" s="1"/>
    </row>
    <row r="39" spans="2:9" ht="12.75">
      <c r="B39" s="39" t="s">
        <v>118</v>
      </c>
      <c r="D39" s="42"/>
      <c r="E39" s="1"/>
      <c r="F39" s="1"/>
      <c r="G39" s="1"/>
      <c r="H39" s="1"/>
      <c r="I39" s="1"/>
    </row>
    <row r="40" spans="2:9" ht="12.75">
      <c r="B40" s="39" t="s">
        <v>121</v>
      </c>
      <c r="D40" s="42"/>
      <c r="E40" s="1"/>
      <c r="F40" s="1"/>
      <c r="G40" s="1"/>
      <c r="H40" s="1"/>
      <c r="I40" s="1"/>
    </row>
    <row r="41" spans="2:9" ht="12.75">
      <c r="B41" s="39" t="s">
        <v>119</v>
      </c>
      <c r="D41" s="42"/>
      <c r="E41" s="1"/>
      <c r="F41" s="1"/>
      <c r="G41" s="1"/>
      <c r="H41" s="1"/>
      <c r="I41" s="1"/>
    </row>
    <row r="42" spans="2:9" ht="12.75">
      <c r="B42" s="39" t="s">
        <v>117</v>
      </c>
      <c r="D42" s="1">
        <f>-D38*0.1</f>
        <v>-277.77777777777777</v>
      </c>
      <c r="E42" s="84"/>
      <c r="F42" s="84"/>
      <c r="G42" s="84"/>
      <c r="H42" s="84"/>
      <c r="I42" s="84"/>
    </row>
    <row r="43" spans="2:9" ht="12.75">
      <c r="B43" t="s">
        <v>116</v>
      </c>
      <c r="D43" s="1">
        <v>2500</v>
      </c>
      <c r="E43" s="84"/>
      <c r="F43" s="84"/>
      <c r="G43" s="84"/>
      <c r="H43" s="84"/>
      <c r="I43" s="84"/>
    </row>
    <row r="44" spans="5:9" ht="12.75">
      <c r="E44" s="85"/>
      <c r="F44" s="85"/>
      <c r="G44" s="85"/>
      <c r="H44" s="85"/>
      <c r="I44" s="85"/>
    </row>
    <row r="45" spans="2:9" ht="12.75">
      <c r="B45" s="2" t="s">
        <v>120</v>
      </c>
      <c r="E45" s="85"/>
      <c r="F45" s="85"/>
      <c r="G45" s="85"/>
      <c r="H45" s="85"/>
      <c r="I45" s="85"/>
    </row>
    <row r="46" spans="2:9" ht="12.75">
      <c r="B46" t="s">
        <v>123</v>
      </c>
      <c r="D46" s="1">
        <f>D20+D16</f>
        <v>1450</v>
      </c>
      <c r="E46" s="84"/>
      <c r="F46" s="84"/>
      <c r="G46" s="84"/>
      <c r="H46" s="84"/>
      <c r="I46" s="84"/>
    </row>
    <row r="47" spans="2:9" ht="12.75">
      <c r="B47" t="s">
        <v>124</v>
      </c>
      <c r="D47">
        <v>0</v>
      </c>
      <c r="E47" s="85"/>
      <c r="F47" s="85"/>
      <c r="G47" s="89"/>
      <c r="H47" s="85"/>
      <c r="I47" s="85"/>
    </row>
    <row r="48" spans="2:9" ht="12.75">
      <c r="B48" t="s">
        <v>125</v>
      </c>
      <c r="D48">
        <v>0</v>
      </c>
      <c r="E48" s="84"/>
      <c r="F48" s="84"/>
      <c r="G48" s="84"/>
      <c r="H48" s="84"/>
      <c r="I48" s="84"/>
    </row>
    <row r="49" spans="1:9" ht="12.75">
      <c r="A49" s="57"/>
      <c r="B49" s="66" t="s">
        <v>126</v>
      </c>
      <c r="C49" s="67"/>
      <c r="D49" s="68">
        <f>D46+D47-D48</f>
        <v>1450</v>
      </c>
      <c r="E49" s="68"/>
      <c r="F49" s="68"/>
      <c r="G49" s="68"/>
      <c r="H49" s="68"/>
      <c r="I49" s="68"/>
    </row>
    <row r="50" spans="2:9" ht="12.75">
      <c r="B50" t="s">
        <v>127</v>
      </c>
      <c r="D50" s="1">
        <f>AVERAGE(D49,D46)</f>
        <v>1450</v>
      </c>
      <c r="E50" s="1"/>
      <c r="F50" s="1"/>
      <c r="G50" s="1"/>
      <c r="H50" s="1"/>
      <c r="I50" s="1"/>
    </row>
    <row r="51" spans="2:4" ht="12.75">
      <c r="B51" t="s">
        <v>129</v>
      </c>
      <c r="D51">
        <f>D50*0.08</f>
        <v>116</v>
      </c>
    </row>
    <row r="53" spans="2:9" ht="12.75">
      <c r="B53" t="s">
        <v>131</v>
      </c>
      <c r="D53">
        <v>200</v>
      </c>
      <c r="H53" s="27"/>
      <c r="I53" s="27"/>
    </row>
    <row r="54" spans="2:9" ht="12.75">
      <c r="B54" t="s">
        <v>130</v>
      </c>
      <c r="D54">
        <f>D53*0.04</f>
        <v>8</v>
      </c>
      <c r="H54" s="27"/>
      <c r="I54" s="27"/>
    </row>
    <row r="55" spans="2:9" ht="12.75">
      <c r="B55" t="s">
        <v>191</v>
      </c>
      <c r="C55" s="36" t="s">
        <v>141</v>
      </c>
      <c r="H55" s="27"/>
      <c r="I55" s="27"/>
    </row>
    <row r="56" spans="2:9" ht="12.75">
      <c r="B56" t="s">
        <v>192</v>
      </c>
      <c r="C56" s="36" t="s">
        <v>42</v>
      </c>
      <c r="H56" s="27"/>
      <c r="I56" s="27"/>
    </row>
    <row r="57" spans="2:9" ht="12.75">
      <c r="B57" t="s">
        <v>157</v>
      </c>
      <c r="C57" s="36" t="s">
        <v>42</v>
      </c>
      <c r="H57" s="27"/>
      <c r="I57" s="27"/>
    </row>
    <row r="59" spans="2:9" ht="12.75">
      <c r="B59" s="2" t="s">
        <v>132</v>
      </c>
      <c r="C59" s="37"/>
      <c r="D59" s="2">
        <f>D51+D54</f>
        <v>124</v>
      </c>
      <c r="E59" s="2"/>
      <c r="F59" s="2"/>
      <c r="G59" s="2"/>
      <c r="H59" s="2"/>
      <c r="I59" s="2"/>
    </row>
    <row r="61" ht="12.75">
      <c r="B61" t="s">
        <v>193</v>
      </c>
    </row>
    <row r="62" ht="12.75">
      <c r="B62" t="s">
        <v>158</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J27"/>
  <sheetViews>
    <sheetView showGridLines="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B14" sqref="B14"/>
    </sheetView>
  </sheetViews>
  <sheetFormatPr defaultColWidth="9.140625" defaultRowHeight="12.75"/>
  <cols>
    <col min="1" max="1" width="4.00390625" style="0" customWidth="1"/>
    <col min="2" max="2" width="41.7109375" style="0" bestFit="1" customWidth="1"/>
    <col min="4" max="9" width="15.28125" style="0" customWidth="1"/>
  </cols>
  <sheetData>
    <row r="1" s="56" customFormat="1" ht="12.75"/>
    <row r="2" spans="1:9" s="53" customFormat="1" ht="18">
      <c r="A2" s="72" t="s">
        <v>160</v>
      </c>
      <c r="D2" s="53">
        <v>2012</v>
      </c>
      <c r="E2" s="53" t="s">
        <v>24</v>
      </c>
      <c r="F2" s="53" t="s">
        <v>25</v>
      </c>
      <c r="G2" s="53" t="s">
        <v>26</v>
      </c>
      <c r="H2" s="53" t="s">
        <v>30</v>
      </c>
      <c r="I2" s="53" t="s">
        <v>31</v>
      </c>
    </row>
    <row r="3" spans="2:10" ht="12.75">
      <c r="B3" t="s">
        <v>91</v>
      </c>
      <c r="D3" s="15">
        <f>'IS'!E40</f>
        <v>495.625</v>
      </c>
      <c r="E3" s="86"/>
      <c r="F3" s="86"/>
      <c r="G3" s="86"/>
      <c r="H3" s="86"/>
      <c r="I3" s="86"/>
      <c r="J3" s="85"/>
    </row>
    <row r="4" spans="2:10" ht="12.75">
      <c r="B4" s="39" t="s">
        <v>99</v>
      </c>
      <c r="D4" s="31">
        <f>'IS'!E45*0.8</f>
        <v>-22.523333333333337</v>
      </c>
      <c r="E4" s="86"/>
      <c r="F4" s="86"/>
      <c r="G4" s="86"/>
      <c r="H4" s="86"/>
      <c r="I4" s="86"/>
      <c r="J4" s="85"/>
    </row>
    <row r="5" spans="2:10" ht="12.75">
      <c r="B5" t="s">
        <v>196</v>
      </c>
      <c r="D5" s="44"/>
      <c r="E5" s="86"/>
      <c r="F5" s="86"/>
      <c r="G5" s="86"/>
      <c r="H5" s="86"/>
      <c r="I5" s="86"/>
      <c r="J5" s="85"/>
    </row>
    <row r="6" spans="2:10" ht="12.75">
      <c r="B6" s="39" t="s">
        <v>100</v>
      </c>
      <c r="D6" s="44"/>
      <c r="E6" s="86"/>
      <c r="F6" s="86"/>
      <c r="G6" s="86"/>
      <c r="H6" s="86"/>
      <c r="I6" s="86"/>
      <c r="J6" s="85"/>
    </row>
    <row r="7" spans="2:10" ht="12.75">
      <c r="B7" s="39" t="s">
        <v>101</v>
      </c>
      <c r="D7" s="44"/>
      <c r="E7" s="86"/>
      <c r="F7" s="86"/>
      <c r="G7" s="86"/>
      <c r="H7" s="86"/>
      <c r="I7" s="86"/>
      <c r="J7" s="85"/>
    </row>
    <row r="8" spans="2:10" ht="12.75">
      <c r="B8" s="2" t="s">
        <v>102</v>
      </c>
      <c r="D8" s="45">
        <f>D3+D4</f>
        <v>473.1016666666667</v>
      </c>
      <c r="E8" s="90"/>
      <c r="F8" s="90"/>
      <c r="G8" s="90"/>
      <c r="H8" s="90"/>
      <c r="I8" s="90"/>
      <c r="J8" s="85"/>
    </row>
    <row r="9" spans="4:10" ht="12.75">
      <c r="D9" s="31"/>
      <c r="E9" s="86"/>
      <c r="F9" s="86"/>
      <c r="G9" s="86"/>
      <c r="H9" s="86"/>
      <c r="I9" s="86"/>
      <c r="J9" s="85"/>
    </row>
    <row r="10" spans="2:10" ht="12.75">
      <c r="B10" s="2" t="s">
        <v>197</v>
      </c>
      <c r="D10" s="31"/>
      <c r="E10" s="86"/>
      <c r="F10" s="86"/>
      <c r="G10" s="86"/>
      <c r="H10" s="86"/>
      <c r="I10" s="86"/>
      <c r="J10" s="85"/>
    </row>
    <row r="11" spans="2:10" ht="12.75">
      <c r="B11" t="s">
        <v>103</v>
      </c>
      <c r="D11" s="31">
        <v>0</v>
      </c>
      <c r="E11" s="86"/>
      <c r="F11" s="86"/>
      <c r="G11" s="86"/>
      <c r="H11" s="86"/>
      <c r="I11" s="86"/>
      <c r="J11" s="85"/>
    </row>
    <row r="12" spans="2:10" ht="12.75">
      <c r="B12" t="s">
        <v>104</v>
      </c>
      <c r="D12" s="31">
        <v>0</v>
      </c>
      <c r="E12" s="86"/>
      <c r="F12" s="86"/>
      <c r="G12" s="86"/>
      <c r="H12" s="86"/>
      <c r="I12" s="86"/>
      <c r="J12" s="85"/>
    </row>
    <row r="13" spans="2:10" ht="12.75">
      <c r="B13" t="s">
        <v>105</v>
      </c>
      <c r="D13" s="31">
        <v>0</v>
      </c>
      <c r="E13" s="86"/>
      <c r="F13" s="86"/>
      <c r="G13" s="86"/>
      <c r="H13" s="86"/>
      <c r="I13" s="86"/>
      <c r="J13" s="85"/>
    </row>
    <row r="14" spans="2:10" ht="12.75">
      <c r="B14" s="2" t="s">
        <v>197</v>
      </c>
      <c r="D14" s="45">
        <f>SUM(D11:D13)</f>
        <v>0</v>
      </c>
      <c r="E14" s="90"/>
      <c r="F14" s="90"/>
      <c r="G14" s="90"/>
      <c r="H14" s="90"/>
      <c r="I14" s="90"/>
      <c r="J14" s="85"/>
    </row>
    <row r="15" spans="4:10" ht="12.75">
      <c r="D15" s="31"/>
      <c r="E15" s="86"/>
      <c r="F15" s="86"/>
      <c r="G15" s="86"/>
      <c r="H15" s="86"/>
      <c r="I15" s="86"/>
      <c r="J15" s="85"/>
    </row>
    <row r="16" spans="2:10" ht="12.75">
      <c r="B16" s="2" t="s">
        <v>106</v>
      </c>
      <c r="D16" s="31"/>
      <c r="E16" s="86"/>
      <c r="F16" s="86"/>
      <c r="G16" s="86"/>
      <c r="H16" s="86"/>
      <c r="I16" s="86"/>
      <c r="J16" s="85"/>
    </row>
    <row r="17" spans="2:10" ht="12.75">
      <c r="B17" t="s">
        <v>107</v>
      </c>
      <c r="D17" s="31">
        <v>0</v>
      </c>
      <c r="E17" s="86"/>
      <c r="F17" s="86"/>
      <c r="G17" s="86"/>
      <c r="H17" s="86"/>
      <c r="I17" s="86"/>
      <c r="J17" s="85"/>
    </row>
    <row r="18" spans="2:10" ht="12.75">
      <c r="B18" t="s">
        <v>194</v>
      </c>
      <c r="D18" s="31">
        <v>0</v>
      </c>
      <c r="E18" s="86"/>
      <c r="F18" s="86"/>
      <c r="G18" s="86"/>
      <c r="H18" s="86"/>
      <c r="I18" s="86"/>
      <c r="J18" s="85"/>
    </row>
    <row r="19" spans="2:10" ht="12.75">
      <c r="B19" t="s">
        <v>195</v>
      </c>
      <c r="D19" s="31">
        <v>0</v>
      </c>
      <c r="E19" s="86"/>
      <c r="F19" s="86"/>
      <c r="G19" s="86"/>
      <c r="H19" s="86"/>
      <c r="I19" s="86"/>
      <c r="J19" s="85"/>
    </row>
    <row r="20" spans="2:10" ht="12.75">
      <c r="B20" t="s">
        <v>108</v>
      </c>
      <c r="D20" s="31">
        <v>0</v>
      </c>
      <c r="E20" s="86"/>
      <c r="F20" s="86"/>
      <c r="G20" s="86"/>
      <c r="H20" s="86"/>
      <c r="I20" s="86"/>
      <c r="J20" s="85"/>
    </row>
    <row r="21" spans="2:9" ht="12.75">
      <c r="B21" t="s">
        <v>109</v>
      </c>
      <c r="D21" s="31">
        <f>-'BS'!D59</f>
        <v>-124</v>
      </c>
      <c r="E21" s="31"/>
      <c r="F21" s="31"/>
      <c r="G21" s="31"/>
      <c r="H21" s="31"/>
      <c r="I21" s="31"/>
    </row>
    <row r="22" spans="2:9" ht="12.75">
      <c r="B22" t="s">
        <v>110</v>
      </c>
      <c r="D22" s="31">
        <v>0</v>
      </c>
      <c r="E22" s="31"/>
      <c r="F22" s="31"/>
      <c r="G22" s="31"/>
      <c r="H22" s="31"/>
      <c r="I22" s="31"/>
    </row>
    <row r="23" spans="2:9" ht="12.75">
      <c r="B23" s="2" t="s">
        <v>106</v>
      </c>
      <c r="D23" s="45">
        <f>SUM(D17:D22)</f>
        <v>-124</v>
      </c>
      <c r="E23" s="45"/>
      <c r="F23" s="45"/>
      <c r="G23" s="45"/>
      <c r="H23" s="45"/>
      <c r="I23" s="45"/>
    </row>
    <row r="24" spans="4:9" ht="12.75">
      <c r="D24" s="31"/>
      <c r="E24" s="31"/>
      <c r="F24" s="31"/>
      <c r="G24" s="31"/>
      <c r="H24" s="31"/>
      <c r="I24" s="31"/>
    </row>
    <row r="25" spans="2:9" ht="12.75">
      <c r="B25" t="s">
        <v>111</v>
      </c>
      <c r="D25" s="31">
        <f>D8+D14+D23</f>
        <v>349.1016666666667</v>
      </c>
      <c r="E25" s="31"/>
      <c r="F25" s="31"/>
      <c r="G25" s="31"/>
      <c r="H25" s="31"/>
      <c r="I25" s="31"/>
    </row>
    <row r="26" spans="2:9" ht="12.75">
      <c r="B26" t="s">
        <v>112</v>
      </c>
      <c r="D26" s="31">
        <f>D27-D25</f>
        <v>50.89833333333331</v>
      </c>
      <c r="E26" s="31"/>
      <c r="F26" s="31"/>
      <c r="G26" s="31"/>
      <c r="H26" s="31"/>
      <c r="I26" s="31"/>
    </row>
    <row r="27" spans="1:9" s="47" customFormat="1" ht="12.75">
      <c r="A27" s="48"/>
      <c r="B27" s="48" t="s">
        <v>113</v>
      </c>
      <c r="C27" s="48"/>
      <c r="D27" s="49">
        <v>400</v>
      </c>
      <c r="E27" s="49"/>
      <c r="F27" s="49"/>
      <c r="G27" s="49"/>
      <c r="H27" s="49"/>
      <c r="I27" s="49"/>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3"/>
  <sheetViews>
    <sheetView showGridLines="0"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B7" sqref="B7"/>
    </sheetView>
  </sheetViews>
  <sheetFormatPr defaultColWidth="9.140625" defaultRowHeight="12.75"/>
  <cols>
    <col min="1" max="1" width="2.8515625" style="0" customWidth="1"/>
    <col min="2" max="2" width="39.8515625" style="0" customWidth="1"/>
    <col min="4" max="8" width="16.28125" style="0" customWidth="1"/>
  </cols>
  <sheetData>
    <row r="1" spans="4:8" s="50" customFormat="1" ht="12.75">
      <c r="D1" s="51"/>
      <c r="E1" s="51"/>
      <c r="F1" s="51"/>
      <c r="G1" s="51"/>
      <c r="H1" s="51"/>
    </row>
    <row r="2" spans="4:8" s="50" customFormat="1" ht="12.75">
      <c r="D2" s="53" t="s">
        <v>24</v>
      </c>
      <c r="E2" s="53" t="s">
        <v>25</v>
      </c>
      <c r="F2" s="53" t="s">
        <v>26</v>
      </c>
      <c r="G2" s="53" t="s">
        <v>30</v>
      </c>
      <c r="H2" s="53" t="s">
        <v>31</v>
      </c>
    </row>
    <row r="3" spans="2:8" ht="12.75">
      <c r="B3" s="2" t="s">
        <v>148</v>
      </c>
      <c r="D3" s="85"/>
      <c r="E3" s="85"/>
      <c r="F3" s="85"/>
      <c r="G3" s="85"/>
      <c r="H3" s="85"/>
    </row>
    <row r="4" spans="2:8" ht="12.75">
      <c r="B4" s="43" t="s">
        <v>91</v>
      </c>
      <c r="C4" s="40" t="s">
        <v>42</v>
      </c>
      <c r="D4" s="86"/>
      <c r="E4" s="86"/>
      <c r="F4" s="86"/>
      <c r="G4" s="86"/>
      <c r="H4" s="86"/>
    </row>
    <row r="5" spans="2:8" ht="12.75">
      <c r="B5" t="s">
        <v>149</v>
      </c>
      <c r="C5" s="40" t="s">
        <v>42</v>
      </c>
      <c r="D5" s="86"/>
      <c r="E5" s="86"/>
      <c r="F5" s="86"/>
      <c r="G5" s="86"/>
      <c r="H5" s="86"/>
    </row>
    <row r="6" spans="2:8" ht="12.75">
      <c r="B6" t="s">
        <v>150</v>
      </c>
      <c r="C6" s="40" t="s">
        <v>42</v>
      </c>
      <c r="D6" s="86"/>
      <c r="E6" s="86"/>
      <c r="F6" s="86"/>
      <c r="G6" s="86"/>
      <c r="H6" s="86"/>
    </row>
    <row r="7" spans="2:8" ht="12.75">
      <c r="B7" s="27" t="s">
        <v>151</v>
      </c>
      <c r="C7" s="40" t="s">
        <v>42</v>
      </c>
      <c r="D7" s="84"/>
      <c r="E7" s="84"/>
      <c r="F7" s="84"/>
      <c r="G7" s="84"/>
      <c r="H7" s="84"/>
    </row>
    <row r="8" spans="1:10" s="27" customFormat="1" ht="12.75">
      <c r="A8" s="64"/>
      <c r="B8" s="33" t="s">
        <v>148</v>
      </c>
      <c r="C8" s="10" t="s">
        <v>42</v>
      </c>
      <c r="D8" s="90"/>
      <c r="E8" s="90"/>
      <c r="F8" s="90"/>
      <c r="G8" s="90"/>
      <c r="H8" s="90"/>
      <c r="I8" s="73"/>
      <c r="J8" s="73"/>
    </row>
    <row r="9" spans="2:8" ht="12.75">
      <c r="B9" s="27" t="s">
        <v>169</v>
      </c>
      <c r="C9" s="10" t="s">
        <v>42</v>
      </c>
      <c r="D9" s="90"/>
      <c r="E9" s="90"/>
      <c r="F9" s="90"/>
      <c r="G9" s="90"/>
      <c r="H9" s="90"/>
    </row>
    <row r="10" spans="2:8" ht="12.75">
      <c r="B10" s="27" t="s">
        <v>171</v>
      </c>
      <c r="C10" s="10" t="s">
        <v>42</v>
      </c>
      <c r="D10" s="90"/>
      <c r="E10" s="90"/>
      <c r="F10" s="90"/>
      <c r="G10" s="90"/>
      <c r="H10" s="90"/>
    </row>
    <row r="11" spans="4:8" ht="13.5" thickBot="1">
      <c r="D11" s="85"/>
      <c r="E11" s="85"/>
      <c r="F11" s="85"/>
      <c r="G11" s="85"/>
      <c r="H11" s="85"/>
    </row>
    <row r="12" spans="2:8" ht="12.75">
      <c r="B12" s="80" t="s">
        <v>164</v>
      </c>
      <c r="C12" s="76"/>
      <c r="D12" s="85"/>
      <c r="E12" s="85"/>
      <c r="F12" s="85"/>
      <c r="G12" s="85"/>
      <c r="H12" s="85"/>
    </row>
    <row r="13" spans="2:8" ht="12.75">
      <c r="B13" s="81" t="s">
        <v>165</v>
      </c>
      <c r="C13" s="77"/>
      <c r="D13" s="85"/>
      <c r="E13" s="85"/>
      <c r="F13" s="85"/>
      <c r="G13" s="85"/>
      <c r="H13" s="85"/>
    </row>
    <row r="14" spans="2:8" ht="12.75">
      <c r="B14" s="81" t="s">
        <v>166</v>
      </c>
      <c r="C14" s="78"/>
      <c r="D14" s="85"/>
      <c r="E14" s="85"/>
      <c r="F14" s="85"/>
      <c r="G14" s="85"/>
      <c r="H14" s="85"/>
    </row>
    <row r="15" spans="2:8" ht="13.5" thickBot="1">
      <c r="B15" s="82" t="s">
        <v>168</v>
      </c>
      <c r="C15" s="79"/>
      <c r="D15" s="85"/>
      <c r="E15" s="85"/>
      <c r="F15" s="85"/>
      <c r="G15" s="85"/>
      <c r="H15" s="85"/>
    </row>
    <row r="16" spans="4:8" ht="12.75">
      <c r="D16" s="85"/>
      <c r="E16" s="85"/>
      <c r="F16" s="85"/>
      <c r="G16" s="85"/>
      <c r="H16" s="85"/>
    </row>
    <row r="17" spans="2:8" ht="12.75">
      <c r="B17" t="s">
        <v>170</v>
      </c>
      <c r="C17" t="s">
        <v>42</v>
      </c>
      <c r="D17" s="86"/>
      <c r="E17" s="85"/>
      <c r="F17" s="85"/>
      <c r="G17" s="85"/>
      <c r="H17" s="85"/>
    </row>
    <row r="18" spans="2:8" ht="12.75">
      <c r="B18" s="20" t="s">
        <v>172</v>
      </c>
      <c r="C18" s="20" t="s">
        <v>42</v>
      </c>
      <c r="D18" s="91"/>
      <c r="E18" s="85"/>
      <c r="F18" s="85"/>
      <c r="G18" s="85"/>
      <c r="H18" s="85"/>
    </row>
    <row r="19" spans="2:8" ht="12.75">
      <c r="B19" s="2" t="s">
        <v>175</v>
      </c>
      <c r="C19" s="2" t="s">
        <v>42</v>
      </c>
      <c r="D19" s="90"/>
      <c r="E19" s="85"/>
      <c r="F19" s="85"/>
      <c r="G19" s="85"/>
      <c r="H19" s="85"/>
    </row>
    <row r="20" spans="2:8" ht="12.75">
      <c r="B20" s="21" t="s">
        <v>176</v>
      </c>
      <c r="C20" t="s">
        <v>42</v>
      </c>
      <c r="D20" s="84"/>
      <c r="E20" s="85"/>
      <c r="F20" s="85"/>
      <c r="G20" s="85"/>
      <c r="H20" s="85"/>
    </row>
    <row r="21" spans="2:8" ht="12.75">
      <c r="B21" s="21" t="s">
        <v>177</v>
      </c>
      <c r="C21" t="s">
        <v>42</v>
      </c>
      <c r="D21" s="86"/>
      <c r="E21" s="85"/>
      <c r="F21" s="85"/>
      <c r="G21" s="85"/>
      <c r="H21" s="85"/>
    </row>
    <row r="22" spans="2:8" ht="12.75">
      <c r="B22" s="21" t="s">
        <v>152</v>
      </c>
      <c r="C22" t="s">
        <v>141</v>
      </c>
      <c r="D22" s="85"/>
      <c r="E22" s="85"/>
      <c r="F22" s="85"/>
      <c r="G22" s="85"/>
      <c r="H22" s="85"/>
    </row>
    <row r="23" spans="2:8" ht="13.5" thickBot="1">
      <c r="B23" s="74" t="s">
        <v>178</v>
      </c>
      <c r="C23" s="75" t="s">
        <v>179</v>
      </c>
      <c r="D23" s="92"/>
      <c r="E23" s="85"/>
      <c r="F23" s="85"/>
      <c r="G23" s="85"/>
      <c r="H23" s="85"/>
    </row>
    <row r="24" ht="13.5" thickTop="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dc:creator>
  <cp:keywords/>
  <dc:description/>
  <cp:lastModifiedBy>admin</cp:lastModifiedBy>
  <dcterms:created xsi:type="dcterms:W3CDTF">2013-03-30T05:11:16Z</dcterms:created>
  <dcterms:modified xsi:type="dcterms:W3CDTF">2013-04-08T17:14:30Z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