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PNY (Old Lexar)\UCF\HFT 2401\Final Project\"/>
    </mc:Choice>
  </mc:AlternateContent>
  <bookViews>
    <workbookView xWindow="0" yWindow="0" windowWidth="20490" windowHeight="7755"/>
  </bookViews>
  <sheets>
    <sheet name="Instructions" sheetId="1" r:id="rId1"/>
    <sheet name="11 30 Trial Balance" sheetId="11" r:id="rId2"/>
    <sheet name="Transactions" sheetId="14" r:id="rId3"/>
    <sheet name="T-Accounts" sheetId="8" r:id="rId4"/>
    <sheet name="COGS" sheetId="9" r:id="rId5"/>
    <sheet name="Adjusted Trial Balance" sheetId="16" r:id="rId6"/>
    <sheet name="Income Statement" sheetId="13" r:id="rId7"/>
    <sheet name="Balance Sheet" sheetId="12" r:id="rId8"/>
    <sheet name="Answers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6" l="1"/>
  <c r="B86" i="8"/>
  <c r="B87" i="8" s="1"/>
  <c r="B3" i="8"/>
  <c r="B19" i="8" s="1"/>
  <c r="G14" i="8"/>
  <c r="L14" i="8"/>
  <c r="L19" i="8" s="1"/>
  <c r="Q14" i="8"/>
  <c r="N19" i="8"/>
  <c r="I19" i="8"/>
  <c r="G19" i="8"/>
  <c r="G20" i="8" s="1"/>
  <c r="S9" i="8"/>
  <c r="Q10" i="8" s="1"/>
  <c r="Q9" i="8"/>
  <c r="N10" i="8"/>
  <c r="N9" i="8"/>
  <c r="L9" i="8"/>
  <c r="I9" i="8"/>
  <c r="G10" i="8" s="1"/>
  <c r="G9" i="8"/>
  <c r="D19" i="8"/>
  <c r="L20" i="8" l="1"/>
  <c r="G3" i="8"/>
  <c r="S33" i="8" l="1"/>
  <c r="N33" i="8"/>
  <c r="I33" i="8"/>
  <c r="I41" i="8" s="1"/>
  <c r="D33" i="8"/>
  <c r="S24" i="8"/>
  <c r="S28" i="8" s="1"/>
  <c r="S29" i="8" s="1"/>
  <c r="L24" i="8"/>
  <c r="L28" i="8" s="1"/>
  <c r="L29" i="8" s="1"/>
  <c r="G24" i="8"/>
  <c r="G28" i="8" s="1"/>
  <c r="G29" i="8" s="1"/>
  <c r="B24" i="8"/>
  <c r="B28" i="8" s="1"/>
  <c r="B29" i="8" s="1"/>
  <c r="N3" i="8"/>
  <c r="Q28" i="8"/>
  <c r="G41" i="8"/>
  <c r="Q41" i="8"/>
  <c r="Q52" i="8"/>
  <c r="L52" i="8"/>
  <c r="G52" i="8"/>
  <c r="B52" i="8"/>
  <c r="B63" i="8"/>
  <c r="N28" i="8"/>
  <c r="I28" i="8"/>
  <c r="D28" i="8"/>
  <c r="I86" i="8"/>
  <c r="D86" i="8"/>
  <c r="D75" i="8"/>
  <c r="I75" i="8"/>
  <c r="N75" i="8"/>
  <c r="S75" i="8"/>
  <c r="S63" i="8"/>
  <c r="N63" i="8"/>
  <c r="I63" i="8"/>
  <c r="S19" i="8"/>
  <c r="N46" i="8"/>
  <c r="N52" i="8" s="1"/>
  <c r="I46" i="8"/>
  <c r="I52" i="8" s="1"/>
  <c r="I53" i="8" s="1"/>
  <c r="D46" i="8"/>
  <c r="D52" i="8" s="1"/>
  <c r="D53" i="8" s="1"/>
  <c r="D57" i="8"/>
  <c r="S46" i="8"/>
  <c r="G57" i="8"/>
  <c r="L57" i="8"/>
  <c r="Q57" i="8"/>
  <c r="Q63" i="8" s="1"/>
  <c r="B68" i="8"/>
  <c r="B75" i="8" s="1"/>
  <c r="B76" i="8" s="1"/>
  <c r="G68" i="8"/>
  <c r="L68" i="8"/>
  <c r="Q68" i="8"/>
  <c r="Q75" i="8" s="1"/>
  <c r="Q76" i="8" s="1"/>
  <c r="B82" i="8"/>
  <c r="G82" i="8"/>
  <c r="G86" i="8" s="1"/>
  <c r="G87" i="8" s="1"/>
  <c r="N53" i="8" l="1"/>
  <c r="Q64" i="8"/>
  <c r="I42" i="8"/>
  <c r="D63" i="8"/>
  <c r="S52" i="8"/>
  <c r="S53" i="8" s="1"/>
  <c r="G75" i="8"/>
  <c r="G76" i="8" s="1"/>
  <c r="L41" i="8"/>
  <c r="L75" i="8"/>
  <c r="L76" i="8" s="1"/>
  <c r="N41" i="8"/>
  <c r="D41" i="8"/>
  <c r="D64" i="8"/>
  <c r="Q3" i="8"/>
  <c r="D3" i="2"/>
  <c r="N42" i="8" l="1"/>
  <c r="S41" i="8"/>
  <c r="S42" i="8" s="1"/>
  <c r="L63" i="8"/>
  <c r="L64" i="8" s="1"/>
  <c r="Q19" i="8"/>
  <c r="Q20" i="8" s="1"/>
  <c r="D12" i="2"/>
  <c r="D4" i="2"/>
  <c r="D12" i="12"/>
  <c r="D9" i="2" s="1"/>
  <c r="D21" i="12"/>
  <c r="D33" i="12"/>
  <c r="D42" i="12" s="1"/>
  <c r="C26" i="13"/>
  <c r="C13" i="13"/>
  <c r="D7" i="2"/>
  <c r="G63" i="8" l="1"/>
  <c r="G64" i="8" s="1"/>
  <c r="D11" i="2"/>
  <c r="D23" i="12"/>
  <c r="D10" i="2" s="1"/>
  <c r="C8" i="13" l="1"/>
  <c r="C15" i="13" l="1"/>
  <c r="C28" i="13" s="1"/>
  <c r="D8" i="2" s="1"/>
  <c r="D6" i="2"/>
  <c r="C39" i="11"/>
  <c r="E39" i="11" s="1"/>
  <c r="E41" i="11" s="1"/>
  <c r="B41" i="8"/>
  <c r="D42" i="8" s="1"/>
  <c r="E40" i="16" s="1"/>
  <c r="B20" i="8"/>
  <c r="C40" i="16" l="1"/>
  <c r="D5" i="2" l="1"/>
  <c r="E42" i="16"/>
</calcChain>
</file>

<file path=xl/sharedStrings.xml><?xml version="1.0" encoding="utf-8"?>
<sst xmlns="http://schemas.openxmlformats.org/spreadsheetml/2006/main" count="277" uniqueCount="143">
  <si>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</si>
  <si>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</si>
  <si>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</si>
  <si>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</si>
  <si>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</si>
  <si>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</si>
  <si>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</si>
  <si>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</si>
  <si>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</si>
  <si>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</si>
  <si>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Total Assets</t>
  </si>
  <si>
    <t>Total Current Assets</t>
  </si>
  <si>
    <t>Cash</t>
  </si>
  <si>
    <t>Furniture</t>
  </si>
  <si>
    <t>Equipment</t>
  </si>
  <si>
    <t>Land</t>
  </si>
  <si>
    <t>Building</t>
  </si>
  <si>
    <t>Advertising Expense</t>
  </si>
  <si>
    <t>Wages Expense</t>
  </si>
  <si>
    <t>Utilities Expense</t>
  </si>
  <si>
    <t>Trial Balance</t>
  </si>
  <si>
    <t>Debit</t>
  </si>
  <si>
    <t>Credit</t>
  </si>
  <si>
    <t>Accounts Payable</t>
  </si>
  <si>
    <t>Beverage Sales</t>
  </si>
  <si>
    <t>TOTALS (Debits = Credits)</t>
  </si>
  <si>
    <t>Cost of Goods Sold:</t>
  </si>
  <si>
    <t>Food</t>
  </si>
  <si>
    <t>Beverage</t>
  </si>
  <si>
    <t>Beginning Balance:</t>
  </si>
  <si>
    <t>Plus purchases</t>
  </si>
  <si>
    <t>Less ending inventory</t>
  </si>
  <si>
    <t>Total Revenue</t>
  </si>
  <si>
    <t>Net Income</t>
  </si>
  <si>
    <t xml:space="preserve">Revenue: </t>
  </si>
  <si>
    <t xml:space="preserve">    Total Revenue</t>
  </si>
  <si>
    <t>Expenses:</t>
  </si>
  <si>
    <t xml:space="preserve">     Total Expenses</t>
  </si>
  <si>
    <t>Balance Sheet</t>
  </si>
  <si>
    <t>Assets</t>
  </si>
  <si>
    <t xml:space="preserve">     Total Assets</t>
  </si>
  <si>
    <t>Liablilites and Owner's Equity</t>
  </si>
  <si>
    <t>Total Liabilities and Owner's Equity</t>
  </si>
  <si>
    <t>Food Inventory</t>
  </si>
  <si>
    <t>Beverage Inventory</t>
  </si>
  <si>
    <t>Accounts Receivable</t>
  </si>
  <si>
    <t>Allowance for Doubtful Accounts</t>
  </si>
  <si>
    <t>Accumulated Depreciation</t>
  </si>
  <si>
    <t>Notes Payable</t>
  </si>
  <si>
    <t>Wages Payable</t>
  </si>
  <si>
    <t>Food Sales</t>
  </si>
  <si>
    <t>Payroll Tax Expense</t>
  </si>
  <si>
    <t>Cost of Food Sold</t>
  </si>
  <si>
    <t>Cost of Beverage Sold</t>
  </si>
  <si>
    <t>Interest Expense</t>
  </si>
  <si>
    <t>Depreciation Expense</t>
  </si>
  <si>
    <t>Bad Debt Expense</t>
  </si>
  <si>
    <t>Record the following transactions:</t>
  </si>
  <si>
    <t>Use the amounts from this November Trial Balance for your</t>
  </si>
  <si>
    <t>December 1st opening balance on the T-Accounts Tab.</t>
  </si>
  <si>
    <t>Vehicles</t>
  </si>
  <si>
    <t>Purchased food on acccount to be sold in the restaurant</t>
  </si>
  <si>
    <t>Purchased beverages on account for the restaurant</t>
  </si>
  <si>
    <t>Paid monthly advertising invoice for December</t>
  </si>
  <si>
    <t>Paid invoices expensed in November due 12/4.</t>
  </si>
  <si>
    <t>Received payments from customers on account.</t>
  </si>
  <si>
    <t>Enter the beginning balances from the November 30th Trial Balance tab</t>
  </si>
  <si>
    <t xml:space="preserve">2) </t>
  </si>
  <si>
    <t>Enter the transactions into the T-Accounts. Be sure to enter equal amounts</t>
  </si>
  <si>
    <t>on the debit and credit sides of the T-Accounts so you stay in balance.</t>
  </si>
  <si>
    <t>Record cash food sales for 12/1 - 12/15.</t>
  </si>
  <si>
    <t>Record cash beverage sales for 12/1- 12/15.</t>
  </si>
  <si>
    <t>Record food sales on account for 12/1 - 12/15.</t>
  </si>
  <si>
    <t>Record beverage sales on account for 12/1 - 12/15.</t>
  </si>
  <si>
    <t>Record cash food sales for 12/16 - 12/31.</t>
  </si>
  <si>
    <t>Record beverage food sales for 12/16 - 12/31.</t>
  </si>
  <si>
    <t>Record food sales on account for 12/16 - 12/31.</t>
  </si>
  <si>
    <t>Record beverage sales on account for 12/16 - 12/31.</t>
  </si>
  <si>
    <t>Month End Adjusting Entries</t>
  </si>
  <si>
    <t>Accrued Expenses</t>
  </si>
  <si>
    <t>Accrue utilites expense for December.</t>
  </si>
  <si>
    <t>Accrue wages for December based on previous payroll.</t>
  </si>
  <si>
    <t>Record Bad Debt Expense as 2% of credit sales.</t>
  </si>
  <si>
    <t>Issue employee paychecks for pay period 11/17 - 11/30.</t>
  </si>
  <si>
    <t>FICA taxes are 7.65% of all wages.   Federal Withholding is:</t>
  </si>
  <si>
    <t>Record payroll for 12/15-12/28 to be paid 1/2/15. Wages total:</t>
  </si>
  <si>
    <t>Issue employee paychecks for pay period 12/1 - 12/14.</t>
  </si>
  <si>
    <t>Record payroll for 12/1-12/14 to be paid 12/19. Wages total:</t>
  </si>
  <si>
    <t>Record employer payroll taxes, including 7.65% for FICA,</t>
  </si>
  <si>
    <t>6% for FUTA, and 2.7% for SUTA (will be paid in January).</t>
  </si>
  <si>
    <t>Payroll Taxes Payable</t>
  </si>
  <si>
    <t>Accrue 6% interest on Notes Payable for December.</t>
  </si>
  <si>
    <t>Interest Payable</t>
  </si>
  <si>
    <t>Paid invoices due 12/19.</t>
  </si>
  <si>
    <t>Useful life is 5 years, use straight line method.</t>
  </si>
  <si>
    <t>Record monthly Depreciation on Equipment, Salvage value is:</t>
  </si>
  <si>
    <t>Paid invoices due 12/31.</t>
  </si>
  <si>
    <t>Sunshine Beach Bar</t>
  </si>
  <si>
    <t>You can do a Trial Balance at any time to make sure that you are still in balance.</t>
  </si>
  <si>
    <t>Calculate the Cost of Food Sold on the COGS tab.</t>
  </si>
  <si>
    <t>Cost of food/bev Sold</t>
  </si>
  <si>
    <t>Adjust the Inventory and COGS accounts on the T-Accounts tab.</t>
  </si>
  <si>
    <t xml:space="preserve">Cost of Goods Sold: </t>
  </si>
  <si>
    <t>Cost of Beverages Sold</t>
  </si>
  <si>
    <t xml:space="preserve">    Total Cost of Goods Sold</t>
  </si>
  <si>
    <t>Gross Profit:</t>
  </si>
  <si>
    <t>Complete the Income Statement using the figures on the Adjusted Trial Balance.</t>
  </si>
  <si>
    <t>Adjusted Trial Balance</t>
  </si>
  <si>
    <t>Current Assets</t>
  </si>
  <si>
    <t>Accounts Receivable (net)</t>
  </si>
  <si>
    <t xml:space="preserve">     Total Current Assets</t>
  </si>
  <si>
    <t>Long Term Assets</t>
  </si>
  <si>
    <t xml:space="preserve">     Total Long Term Assets</t>
  </si>
  <si>
    <t>Less: Accumulated Depreciation</t>
  </si>
  <si>
    <t>Current Liabilities</t>
  </si>
  <si>
    <t xml:space="preserve">     Total Current Liabilities</t>
  </si>
  <si>
    <t>Long Term Liabilities</t>
  </si>
  <si>
    <t>Owner's Equity</t>
  </si>
  <si>
    <t>C. Ryan, Capital</t>
  </si>
  <si>
    <t>You should use this trial balance after all the entries have been made.</t>
  </si>
  <si>
    <t>Complete the Balance Sheet using the figures on the Adjusted Trial Balance.</t>
  </si>
  <si>
    <t>Remember to adjust the Capital Account by the Net Income (Loss).</t>
  </si>
  <si>
    <t>Balance in Accumulated Depreciation account</t>
  </si>
  <si>
    <t>Amount of Bad Debt Expense</t>
  </si>
  <si>
    <t>Capital Account balance</t>
  </si>
  <si>
    <t>Total Current Liabilities</t>
  </si>
  <si>
    <t>Debit amount from Adjusted Trial Balance</t>
  </si>
  <si>
    <t>Total Cost of Goods Sold for December</t>
  </si>
  <si>
    <t>The Answers tab should populate automatically. Do not make any changes to this page.</t>
  </si>
  <si>
    <t>There is no partial credit and each member of the group will receive the same grade.</t>
  </si>
  <si>
    <t>Calculate the Cost of Beverages Sold on the  COGS tab.</t>
  </si>
  <si>
    <t xml:space="preserve">Complete an adjusted Trial Balance before the preparation of the Financial Statements. </t>
  </si>
  <si>
    <t>DO NOT MAKE ANY CHANGES TO THIS SHEET</t>
  </si>
  <si>
    <t>BE SURE TO FOLLOW ALL INSTRUCTIONS CAREFULLY:</t>
  </si>
  <si>
    <t>November 30, 2016</t>
  </si>
  <si>
    <t>December 31, 2016</t>
  </si>
  <si>
    <t>For the Year Ending December 31, 2016</t>
  </si>
  <si>
    <t>BB</t>
  </si>
  <si>
    <t>Income Statement</t>
  </si>
  <si>
    <t>Each correct answer is worth 10 points, for a total of 100 points.</t>
  </si>
  <si>
    <r>
      <t xml:space="preserve">into the T-Accounts tab. </t>
    </r>
    <r>
      <rPr>
        <sz val="11"/>
        <color rgb="FFFF0000"/>
        <rFont val="Calibri"/>
        <family val="2"/>
        <scheme val="minor"/>
      </rPr>
      <t>(I have done this for you and added formulas for the balances.)</t>
    </r>
  </si>
  <si>
    <t>I would highly recommend using formulas on the Adjusted Trial Balance tab.</t>
  </si>
  <si>
    <t>Press "=" then go to the T-Accounts tab and click on the account balance and press ENTER.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</si>
</sst>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43" fontId="0" fillId="0" borderId="0" xfId="1" applyFont="1"/>
    <xf numFmtId="0" fontId="2" fillId="0" borderId="0" xfId="0" applyFont="1"/>
    <xf numFmtId="43" fontId="0" fillId="0" borderId="1" xfId="1" applyFont="1" applyBorder="1"/>
    <xf numFmtId="43" fontId="0" fillId="0" borderId="5" xfId="1" applyFont="1" applyBorder="1"/>
    <xf numFmtId="43" fontId="0" fillId="0" borderId="4" xfId="1" applyFont="1" applyBorder="1"/>
    <xf numFmtId="44" fontId="0" fillId="0" borderId="0" xfId="2" applyFont="1"/>
    <xf numFmtId="44" fontId="0" fillId="0" borderId="6" xfId="0" applyNumberFormat="1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4" xfId="0" applyNumberFormat="1" applyBorder="1"/>
    <xf numFmtId="16" fontId="0" fillId="0" borderId="0" xfId="0" applyNumberFormat="1"/>
    <xf numFmtId="43" fontId="0" fillId="0" borderId="0" xfId="0" applyNumberFormat="1"/>
    <xf numFmtId="0" fontId="0" fillId="0" borderId="1" xfId="0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0" fillId="0" borderId="0" xfId="1" applyFont="1" applyBorder="1"/>
    <xf numFmtId="166" fontId="0" fillId="0" borderId="0" xfId="1" applyNumberFormat="1" applyFont="1"/>
    <xf numFmtId="166" fontId="0" fillId="0" borderId="2" xfId="1" applyNumberFormat="1" applyFont="1" applyBorder="1"/>
    <xf numFmtId="166" fontId="0" fillId="0" borderId="3" xfId="1" applyNumberFormat="1" applyFont="1" applyBorder="1"/>
    <xf numFmtId="164" fontId="0" fillId="0" borderId="0" xfId="0" applyNumberFormat="1"/>
    <xf numFmtId="43" fontId="4" fillId="0" borderId="0" xfId="1" applyFont="1"/>
    <xf numFmtId="43" fontId="4" fillId="0" borderId="1" xfId="1" applyFont="1" applyBorder="1"/>
    <xf numFmtId="9" fontId="0" fillId="0" borderId="0" xfId="3" applyFont="1"/>
    <xf numFmtId="0" fontId="0" fillId="0" borderId="0" xfId="0" applyBorder="1"/>
    <xf numFmtId="44" fontId="0" fillId="0" borderId="4" xfId="2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7" xfId="1" applyFont="1" applyBorder="1"/>
    <xf numFmtId="43" fontId="0" fillId="0" borderId="8" xfId="1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/>
  </sheetViews>
  <sheetFormatPr defaultRowHeight="15" x14ac:dyDescent="0.25"/>
  <cols>
    <col min="1" max="1" width="4.7109375" customWidth="1"/>
  </cols>
  <sheetData>
    <row r="1" spans="1:11" x14ac:dyDescent="0.25">
      <c r="A1" t="s">
        <v>133</v>
      </c>
    </row>
    <row r="3" spans="1:11" x14ac:dyDescent="0.25">
      <c r="A3" t="s">
        <v>0</v>
      </c>
      <c r="B3" t="s">
        <v>66</v>
      </c>
    </row>
    <row r="4" spans="1:11" x14ac:dyDescent="0.25">
      <c r="B4" t="s">
        <v>140</v>
      </c>
    </row>
    <row r="6" spans="1:11" x14ac:dyDescent="0.25">
      <c r="A6" t="s">
        <v>67</v>
      </c>
      <c r="B6" t="s">
        <v>68</v>
      </c>
    </row>
    <row r="7" spans="1:11" x14ac:dyDescent="0.25">
      <c r="B7" t="s">
        <v>69</v>
      </c>
    </row>
    <row r="9" spans="1:11" x14ac:dyDescent="0.25">
      <c r="A9" t="s">
        <v>2</v>
      </c>
      <c r="B9" t="s">
        <v>98</v>
      </c>
    </row>
    <row r="10" spans="1:11" x14ac:dyDescent="0.25">
      <c r="B10" s="43" t="s">
        <v>141</v>
      </c>
    </row>
    <row r="11" spans="1:11" x14ac:dyDescent="0.25">
      <c r="B11" s="43" t="s">
        <v>142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t="s">
        <v>3</v>
      </c>
      <c r="B13" t="s">
        <v>99</v>
      </c>
    </row>
    <row r="14" spans="1:11" x14ac:dyDescent="0.25">
      <c r="B14" t="s">
        <v>130</v>
      </c>
    </row>
    <row r="15" spans="1:11" x14ac:dyDescent="0.25">
      <c r="B15" t="s">
        <v>101</v>
      </c>
    </row>
    <row r="17" spans="1:2" x14ac:dyDescent="0.25">
      <c r="A17" t="s">
        <v>4</v>
      </c>
      <c r="B17" t="s">
        <v>131</v>
      </c>
    </row>
    <row r="19" spans="1:2" x14ac:dyDescent="0.25">
      <c r="A19" t="s">
        <v>5</v>
      </c>
      <c r="B19" t="s">
        <v>106</v>
      </c>
    </row>
    <row r="21" spans="1:2" x14ac:dyDescent="0.25">
      <c r="A21" t="s">
        <v>6</v>
      </c>
      <c r="B21" t="s">
        <v>120</v>
      </c>
    </row>
    <row r="22" spans="1:2" x14ac:dyDescent="0.25">
      <c r="B22" t="s">
        <v>121</v>
      </c>
    </row>
    <row r="24" spans="1:2" x14ac:dyDescent="0.25">
      <c r="A24" t="s">
        <v>7</v>
      </c>
      <c r="B24" t="s">
        <v>128</v>
      </c>
    </row>
    <row r="25" spans="1:2" x14ac:dyDescent="0.25">
      <c r="B25" t="s">
        <v>139</v>
      </c>
    </row>
    <row r="26" spans="1:2" x14ac:dyDescent="0.25">
      <c r="B26" t="s">
        <v>129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/>
  </sheetViews>
  <sheetFormatPr defaultRowHeight="15" x14ac:dyDescent="0.25"/>
  <cols>
    <col min="1" max="1" width="3.7109375" customWidth="1"/>
    <col min="2" max="2" width="31.28515625" customWidth="1"/>
    <col min="3" max="3" width="16.7109375" customWidth="1"/>
    <col min="4" max="4" width="3.7109375" customWidth="1"/>
    <col min="5" max="5" width="16.7109375" customWidth="1"/>
    <col min="6" max="6" width="4.7109375" customWidth="1"/>
    <col min="7" max="7" width="3.7109375" customWidth="1"/>
    <col min="8" max="8" width="9.5703125" bestFit="1" customWidth="1"/>
    <col min="9" max="9" width="3.7109375" customWidth="1"/>
    <col min="10" max="10" width="9.140625" customWidth="1"/>
  </cols>
  <sheetData>
    <row r="1" spans="1:5" x14ac:dyDescent="0.25">
      <c r="A1" t="s">
        <v>58</v>
      </c>
    </row>
    <row r="2" spans="1:5" x14ac:dyDescent="0.25">
      <c r="A2" t="s">
        <v>59</v>
      </c>
    </row>
    <row r="4" spans="1:5" x14ac:dyDescent="0.25">
      <c r="A4" s="37" t="s">
        <v>97</v>
      </c>
      <c r="B4" s="37"/>
      <c r="C4" s="37"/>
      <c r="D4" s="37"/>
      <c r="E4" s="37"/>
    </row>
    <row r="5" spans="1:5" x14ac:dyDescent="0.25">
      <c r="A5" s="37" t="s">
        <v>20</v>
      </c>
      <c r="B5" s="37"/>
      <c r="C5" s="37"/>
      <c r="D5" s="37"/>
      <c r="E5" s="37"/>
    </row>
    <row r="6" spans="1:5" x14ac:dyDescent="0.25">
      <c r="A6" s="38" t="s">
        <v>134</v>
      </c>
      <c r="B6" s="39"/>
      <c r="C6" s="39"/>
      <c r="D6" s="39"/>
      <c r="E6" s="39"/>
    </row>
    <row r="8" spans="1:5" x14ac:dyDescent="0.25">
      <c r="C8" s="4" t="s">
        <v>21</v>
      </c>
      <c r="E8" s="4" t="s">
        <v>22</v>
      </c>
    </row>
    <row r="9" spans="1:5" x14ac:dyDescent="0.25">
      <c r="B9" t="s">
        <v>12</v>
      </c>
      <c r="C9" s="8">
        <v>50755</v>
      </c>
      <c r="D9" s="8"/>
      <c r="E9" s="8"/>
    </row>
    <row r="10" spans="1:5" x14ac:dyDescent="0.25">
      <c r="B10" t="s">
        <v>45</v>
      </c>
      <c r="C10" s="8">
        <v>92301</v>
      </c>
      <c r="D10" s="8"/>
      <c r="E10" s="8"/>
    </row>
    <row r="11" spans="1:5" x14ac:dyDescent="0.25">
      <c r="B11" t="s">
        <v>46</v>
      </c>
      <c r="C11" s="8"/>
      <c r="D11" s="8"/>
      <c r="E11" s="8">
        <v>12465</v>
      </c>
    </row>
    <row r="12" spans="1:5" x14ac:dyDescent="0.25">
      <c r="B12" t="s">
        <v>43</v>
      </c>
      <c r="C12" s="8">
        <v>43468</v>
      </c>
      <c r="D12" s="8"/>
      <c r="E12" s="8"/>
    </row>
    <row r="13" spans="1:5" x14ac:dyDescent="0.25">
      <c r="B13" t="s">
        <v>44</v>
      </c>
      <c r="C13" s="8">
        <v>4693</v>
      </c>
      <c r="D13" s="8"/>
      <c r="E13" s="8"/>
    </row>
    <row r="14" spans="1:5" x14ac:dyDescent="0.25">
      <c r="B14" t="s">
        <v>13</v>
      </c>
      <c r="C14" s="8">
        <v>157630</v>
      </c>
      <c r="D14" s="8"/>
      <c r="E14" s="8"/>
    </row>
    <row r="15" spans="1:5" x14ac:dyDescent="0.25">
      <c r="B15" t="s">
        <v>14</v>
      </c>
      <c r="C15" s="8">
        <v>50000</v>
      </c>
      <c r="D15" s="8"/>
      <c r="E15" s="8"/>
    </row>
    <row r="16" spans="1:5" x14ac:dyDescent="0.25">
      <c r="B16" t="s">
        <v>15</v>
      </c>
      <c r="C16" s="8">
        <v>100000</v>
      </c>
      <c r="D16" s="8"/>
      <c r="E16" s="8"/>
    </row>
    <row r="17" spans="2:8" x14ac:dyDescent="0.25">
      <c r="B17" t="s">
        <v>60</v>
      </c>
      <c r="C17" s="8">
        <v>159236</v>
      </c>
      <c r="D17" s="8"/>
      <c r="E17" s="8"/>
    </row>
    <row r="18" spans="2:8" x14ac:dyDescent="0.25">
      <c r="B18" t="s">
        <v>16</v>
      </c>
      <c r="C18" s="8">
        <v>1412081</v>
      </c>
      <c r="D18" s="8"/>
      <c r="E18" s="8"/>
    </row>
    <row r="19" spans="2:8" x14ac:dyDescent="0.25">
      <c r="B19" t="s">
        <v>47</v>
      </c>
      <c r="C19" s="8"/>
      <c r="D19" s="8"/>
      <c r="E19" s="8">
        <v>14700</v>
      </c>
      <c r="H19" s="8"/>
    </row>
    <row r="20" spans="2:8" x14ac:dyDescent="0.25">
      <c r="B20" t="s">
        <v>23</v>
      </c>
      <c r="C20" s="8"/>
      <c r="D20" s="8"/>
      <c r="E20" s="8">
        <v>18129</v>
      </c>
    </row>
    <row r="21" spans="2:8" x14ac:dyDescent="0.25">
      <c r="B21" t="s">
        <v>79</v>
      </c>
      <c r="C21" s="8"/>
      <c r="D21" s="8"/>
      <c r="E21" s="8">
        <v>0</v>
      </c>
    </row>
    <row r="22" spans="2:8" x14ac:dyDescent="0.25">
      <c r="B22" t="s">
        <v>49</v>
      </c>
      <c r="C22" s="8"/>
      <c r="D22" s="8"/>
      <c r="E22" s="8">
        <v>18321</v>
      </c>
    </row>
    <row r="23" spans="2:8" x14ac:dyDescent="0.25">
      <c r="B23" t="s">
        <v>90</v>
      </c>
      <c r="C23" s="8"/>
      <c r="D23" s="8"/>
      <c r="E23" s="8">
        <v>11602.02</v>
      </c>
    </row>
    <row r="24" spans="2:8" x14ac:dyDescent="0.25">
      <c r="B24" t="s">
        <v>92</v>
      </c>
      <c r="C24" s="8"/>
      <c r="D24" s="8"/>
      <c r="E24" s="8">
        <v>19250</v>
      </c>
    </row>
    <row r="25" spans="2:8" x14ac:dyDescent="0.25">
      <c r="B25" t="s">
        <v>48</v>
      </c>
      <c r="C25" s="8"/>
      <c r="D25" s="8"/>
      <c r="E25" s="8">
        <v>350000</v>
      </c>
    </row>
    <row r="26" spans="2:8" x14ac:dyDescent="0.25">
      <c r="B26" t="s">
        <v>118</v>
      </c>
      <c r="C26" s="8"/>
      <c r="D26" s="8"/>
      <c r="E26" s="8">
        <v>1578874.38</v>
      </c>
    </row>
    <row r="27" spans="2:8" x14ac:dyDescent="0.25">
      <c r="B27" t="s">
        <v>50</v>
      </c>
      <c r="C27" s="8"/>
      <c r="D27" s="8"/>
      <c r="E27" s="27">
        <v>2491886.5</v>
      </c>
    </row>
    <row r="28" spans="2:8" x14ac:dyDescent="0.25">
      <c r="B28" t="s">
        <v>24</v>
      </c>
      <c r="C28" s="8"/>
      <c r="D28" s="8"/>
      <c r="E28" s="8">
        <v>466370.16</v>
      </c>
    </row>
    <row r="29" spans="2:8" x14ac:dyDescent="0.25">
      <c r="B29" t="s">
        <v>52</v>
      </c>
      <c r="C29" s="8">
        <v>1863144.88</v>
      </c>
      <c r="D29" s="8"/>
      <c r="E29" s="8"/>
    </row>
    <row r="30" spans="2:8" x14ac:dyDescent="0.25">
      <c r="B30" t="s">
        <v>53</v>
      </c>
      <c r="C30" s="8">
        <v>314567.98</v>
      </c>
      <c r="D30" s="8"/>
      <c r="E30" s="8"/>
    </row>
    <row r="31" spans="2:8" x14ac:dyDescent="0.25">
      <c r="B31" t="s">
        <v>17</v>
      </c>
      <c r="C31" s="8">
        <v>1764</v>
      </c>
      <c r="D31" s="8"/>
      <c r="E31" s="8"/>
    </row>
    <row r="32" spans="2:8" x14ac:dyDescent="0.25">
      <c r="B32" t="s">
        <v>56</v>
      </c>
      <c r="C32" s="8">
        <v>17193.400000000001</v>
      </c>
      <c r="D32" s="8"/>
      <c r="E32" s="8"/>
    </row>
    <row r="33" spans="2:5" x14ac:dyDescent="0.25">
      <c r="B33" t="s">
        <v>18</v>
      </c>
      <c r="C33" s="8">
        <v>587370.56000000006</v>
      </c>
      <c r="D33" s="8"/>
      <c r="E33" s="8"/>
    </row>
    <row r="34" spans="2:5" x14ac:dyDescent="0.25">
      <c r="B34" t="s">
        <v>51</v>
      </c>
      <c r="C34" s="8">
        <v>78471.839999999997</v>
      </c>
      <c r="D34" s="8"/>
      <c r="E34" s="8"/>
    </row>
    <row r="35" spans="2:5" x14ac:dyDescent="0.25">
      <c r="B35" t="s">
        <v>54</v>
      </c>
      <c r="C35" s="8">
        <v>19250</v>
      </c>
      <c r="D35" s="8"/>
      <c r="E35" s="8"/>
    </row>
    <row r="36" spans="2:5" x14ac:dyDescent="0.25">
      <c r="B36" t="s">
        <v>55</v>
      </c>
      <c r="C36" s="8">
        <v>7700</v>
      </c>
      <c r="D36" s="8"/>
      <c r="E36" s="8"/>
    </row>
    <row r="37" spans="2:5" x14ac:dyDescent="0.25">
      <c r="B37" t="s">
        <v>19</v>
      </c>
      <c r="C37" s="8">
        <v>21971.4</v>
      </c>
      <c r="D37" s="8"/>
      <c r="E37" s="8"/>
    </row>
    <row r="39" spans="2:5" ht="15.75" thickBot="1" x14ac:dyDescent="0.3">
      <c r="B39" t="s">
        <v>25</v>
      </c>
      <c r="C39" s="12">
        <f>SUM(C9:C38)</f>
        <v>4981598.0600000005</v>
      </c>
      <c r="D39" s="12"/>
      <c r="E39" s="12">
        <f>SUM(E9:E38)</f>
        <v>4981598.0600000005</v>
      </c>
    </row>
    <row r="40" spans="2:5" ht="15.75" thickTop="1" x14ac:dyDescent="0.25"/>
    <row r="41" spans="2:5" x14ac:dyDescent="0.25">
      <c r="E41" s="19">
        <f>+C39-E39</f>
        <v>0</v>
      </c>
    </row>
  </sheetData>
  <mergeCells count="3">
    <mergeCell ref="A5:E5"/>
    <mergeCell ref="A6:E6"/>
    <mergeCell ref="A4:E4"/>
  </mergeCells>
  <printOptions horizontalCentered="1"/>
  <pageMargins left="0.33" right="0.3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zoomScaleNormal="100" workbookViewId="0"/>
  </sheetViews>
  <sheetFormatPr defaultRowHeight="15" x14ac:dyDescent="0.25"/>
  <cols>
    <col min="2" max="2" width="3.7109375" customWidth="1"/>
    <col min="9" max="9" width="11.5703125" bestFit="1" customWidth="1"/>
  </cols>
  <sheetData>
    <row r="1" spans="1:9" x14ac:dyDescent="0.25">
      <c r="A1" t="s">
        <v>57</v>
      </c>
      <c r="I1" s="8"/>
    </row>
    <row r="2" spans="1:9" x14ac:dyDescent="0.25">
      <c r="I2" s="8"/>
    </row>
    <row r="3" spans="1:9" x14ac:dyDescent="0.25">
      <c r="A3" s="18">
        <v>41974</v>
      </c>
      <c r="B3" s="18"/>
      <c r="C3" t="s">
        <v>61</v>
      </c>
      <c r="I3" s="8">
        <v>24828</v>
      </c>
    </row>
    <row r="4" spans="1:9" x14ac:dyDescent="0.25">
      <c r="A4" s="18">
        <v>41974</v>
      </c>
      <c r="B4" s="18"/>
      <c r="C4" t="s">
        <v>62</v>
      </c>
      <c r="I4" s="8">
        <v>8788</v>
      </c>
    </row>
    <row r="5" spans="1:9" x14ac:dyDescent="0.25">
      <c r="A5" s="18"/>
      <c r="B5" s="18"/>
      <c r="I5" s="8"/>
    </row>
    <row r="6" spans="1:9" x14ac:dyDescent="0.25">
      <c r="A6" s="18">
        <v>41974</v>
      </c>
      <c r="B6" s="18"/>
      <c r="C6" t="s">
        <v>63</v>
      </c>
      <c r="I6" s="8">
        <v>158</v>
      </c>
    </row>
    <row r="7" spans="1:9" x14ac:dyDescent="0.25">
      <c r="A7" s="18"/>
      <c r="B7" s="18"/>
      <c r="I7" s="8"/>
    </row>
    <row r="8" spans="1:9" x14ac:dyDescent="0.25">
      <c r="A8" s="18">
        <v>41974</v>
      </c>
      <c r="B8" s="18"/>
      <c r="C8" t="s">
        <v>64</v>
      </c>
      <c r="I8" s="8">
        <v>6211</v>
      </c>
    </row>
    <row r="9" spans="1:9" x14ac:dyDescent="0.25">
      <c r="A9" s="18"/>
      <c r="B9" s="18"/>
      <c r="I9" s="8"/>
    </row>
    <row r="10" spans="1:9" x14ac:dyDescent="0.25">
      <c r="A10" s="18">
        <v>41974</v>
      </c>
      <c r="B10" s="18"/>
      <c r="C10" t="s">
        <v>65</v>
      </c>
      <c r="I10" s="8">
        <v>7528</v>
      </c>
    </row>
    <row r="11" spans="1:9" x14ac:dyDescent="0.25">
      <c r="A11" s="18"/>
      <c r="B11" s="18"/>
      <c r="I11" s="8"/>
    </row>
    <row r="12" spans="1:9" x14ac:dyDescent="0.25">
      <c r="A12" s="18">
        <v>41978</v>
      </c>
      <c r="B12" s="18"/>
      <c r="C12" t="s">
        <v>83</v>
      </c>
      <c r="I12" s="8"/>
    </row>
    <row r="13" spans="1:9" x14ac:dyDescent="0.25">
      <c r="A13" s="18"/>
      <c r="B13" s="18"/>
      <c r="I13" s="8"/>
    </row>
    <row r="14" spans="1:9" x14ac:dyDescent="0.25">
      <c r="A14" s="18">
        <v>41987</v>
      </c>
      <c r="B14" s="18"/>
      <c r="C14" t="s">
        <v>87</v>
      </c>
      <c r="I14" s="8">
        <v>25561</v>
      </c>
    </row>
    <row r="15" spans="1:9" x14ac:dyDescent="0.25">
      <c r="A15" s="18"/>
      <c r="B15" s="18"/>
      <c r="C15" t="s">
        <v>84</v>
      </c>
      <c r="I15" s="8">
        <v>5674</v>
      </c>
    </row>
    <row r="16" spans="1:9" x14ac:dyDescent="0.25">
      <c r="A16" s="18"/>
      <c r="B16" s="18"/>
      <c r="I16" s="8"/>
    </row>
    <row r="17" spans="1:9" x14ac:dyDescent="0.25">
      <c r="A17" s="18">
        <v>41987</v>
      </c>
      <c r="B17" s="18"/>
      <c r="C17" t="s">
        <v>88</v>
      </c>
      <c r="I17" s="8"/>
    </row>
    <row r="18" spans="1:9" x14ac:dyDescent="0.25">
      <c r="A18" s="18"/>
      <c r="B18" s="18"/>
      <c r="C18" t="s">
        <v>89</v>
      </c>
      <c r="I18" s="8"/>
    </row>
    <row r="19" spans="1:9" x14ac:dyDescent="0.25">
      <c r="A19" s="18"/>
      <c r="B19" s="18"/>
      <c r="I19" s="8"/>
    </row>
    <row r="20" spans="1:9" x14ac:dyDescent="0.25">
      <c r="A20" s="18">
        <v>41988</v>
      </c>
      <c r="B20" s="18"/>
      <c r="C20" t="s">
        <v>93</v>
      </c>
      <c r="I20" s="8">
        <v>6076</v>
      </c>
    </row>
    <row r="21" spans="1:9" x14ac:dyDescent="0.25">
      <c r="A21" s="18"/>
      <c r="B21" s="18"/>
      <c r="I21" s="8"/>
    </row>
    <row r="22" spans="1:9" x14ac:dyDescent="0.25">
      <c r="A22" s="18">
        <v>41988</v>
      </c>
      <c r="B22" s="18"/>
      <c r="C22" t="s">
        <v>70</v>
      </c>
      <c r="I22" s="8">
        <v>48446</v>
      </c>
    </row>
    <row r="23" spans="1:9" x14ac:dyDescent="0.25">
      <c r="A23" s="18">
        <v>41988</v>
      </c>
      <c r="B23" s="18"/>
      <c r="C23" t="s">
        <v>71</v>
      </c>
      <c r="I23" s="8">
        <v>7561</v>
      </c>
    </row>
    <row r="24" spans="1:9" x14ac:dyDescent="0.25">
      <c r="A24" s="18">
        <v>41988</v>
      </c>
      <c r="B24" s="18"/>
      <c r="C24" t="s">
        <v>72</v>
      </c>
      <c r="I24" s="8">
        <v>22501</v>
      </c>
    </row>
    <row r="25" spans="1:9" x14ac:dyDescent="0.25">
      <c r="A25" s="18">
        <v>41988</v>
      </c>
      <c r="B25" s="18"/>
      <c r="C25" t="s">
        <v>73</v>
      </c>
      <c r="I25" s="8">
        <v>6816</v>
      </c>
    </row>
    <row r="26" spans="1:9" x14ac:dyDescent="0.25">
      <c r="A26" s="18"/>
      <c r="B26" s="18"/>
      <c r="I26" s="8"/>
    </row>
    <row r="27" spans="1:9" x14ac:dyDescent="0.25">
      <c r="A27" s="18">
        <v>41989</v>
      </c>
      <c r="B27" s="18"/>
      <c r="C27" t="s">
        <v>61</v>
      </c>
      <c r="I27" s="8">
        <v>44317</v>
      </c>
    </row>
    <row r="28" spans="1:9" x14ac:dyDescent="0.25">
      <c r="A28" s="18">
        <v>41989</v>
      </c>
      <c r="B28" s="18"/>
      <c r="C28" t="s">
        <v>62</v>
      </c>
      <c r="I28" s="8">
        <v>7723</v>
      </c>
    </row>
    <row r="29" spans="1:9" x14ac:dyDescent="0.25">
      <c r="A29" s="18"/>
      <c r="B29" s="18"/>
      <c r="I29" s="8"/>
    </row>
    <row r="30" spans="1:9" x14ac:dyDescent="0.25">
      <c r="A30" s="18">
        <v>41992</v>
      </c>
      <c r="B30" s="18"/>
      <c r="C30" t="s">
        <v>86</v>
      </c>
      <c r="I30" s="8"/>
    </row>
    <row r="31" spans="1:9" x14ac:dyDescent="0.25">
      <c r="A31" s="18"/>
      <c r="B31" s="18"/>
      <c r="I31" s="8"/>
    </row>
    <row r="32" spans="1:9" x14ac:dyDescent="0.25">
      <c r="A32" s="18">
        <v>42001</v>
      </c>
      <c r="B32" s="18"/>
      <c r="C32" t="s">
        <v>85</v>
      </c>
      <c r="I32" s="8">
        <v>30679</v>
      </c>
    </row>
    <row r="33" spans="1:9" x14ac:dyDescent="0.25">
      <c r="A33" s="18"/>
      <c r="B33" s="18"/>
      <c r="C33" t="s">
        <v>84</v>
      </c>
      <c r="I33" s="8">
        <v>6015</v>
      </c>
    </row>
    <row r="34" spans="1:9" x14ac:dyDescent="0.25">
      <c r="A34" s="18"/>
      <c r="B34" s="18"/>
      <c r="I34" s="8"/>
    </row>
    <row r="35" spans="1:9" x14ac:dyDescent="0.25">
      <c r="A35" s="18">
        <v>42001</v>
      </c>
      <c r="B35" s="18"/>
      <c r="C35" t="s">
        <v>88</v>
      </c>
      <c r="I35" s="8"/>
    </row>
    <row r="36" spans="1:9" x14ac:dyDescent="0.25">
      <c r="A36" s="18"/>
      <c r="B36" s="18"/>
      <c r="C36" t="s">
        <v>89</v>
      </c>
      <c r="I36" s="8"/>
    </row>
    <row r="37" spans="1:9" x14ac:dyDescent="0.25">
      <c r="A37" s="18"/>
      <c r="B37" s="18"/>
      <c r="I37" s="8"/>
    </row>
    <row r="38" spans="1:9" x14ac:dyDescent="0.25">
      <c r="A38" s="18">
        <v>42002</v>
      </c>
      <c r="B38" s="18"/>
      <c r="C38" t="s">
        <v>96</v>
      </c>
      <c r="I38" s="8">
        <v>7561</v>
      </c>
    </row>
    <row r="39" spans="1:9" x14ac:dyDescent="0.25">
      <c r="A39" s="18"/>
      <c r="B39" s="18"/>
      <c r="I39" s="8"/>
    </row>
    <row r="40" spans="1:9" x14ac:dyDescent="0.25">
      <c r="A40" s="18">
        <v>42003</v>
      </c>
      <c r="B40" s="18"/>
      <c r="C40" t="s">
        <v>61</v>
      </c>
      <c r="I40" s="8">
        <v>33289</v>
      </c>
    </row>
    <row r="41" spans="1:9" x14ac:dyDescent="0.25">
      <c r="A41" s="18">
        <v>42003</v>
      </c>
      <c r="B41" s="18"/>
      <c r="C41" t="s">
        <v>62</v>
      </c>
      <c r="I41" s="8">
        <v>7684</v>
      </c>
    </row>
    <row r="42" spans="1:9" x14ac:dyDescent="0.25">
      <c r="A42" s="18"/>
      <c r="B42" s="18"/>
      <c r="I42" s="8"/>
    </row>
    <row r="43" spans="1:9" x14ac:dyDescent="0.25">
      <c r="A43" s="18">
        <v>42004</v>
      </c>
      <c r="B43" s="18"/>
      <c r="C43" t="s">
        <v>74</v>
      </c>
      <c r="I43" s="8">
        <v>86718</v>
      </c>
    </row>
    <row r="44" spans="1:9" x14ac:dyDescent="0.25">
      <c r="A44" s="18">
        <v>42004</v>
      </c>
      <c r="B44" s="18"/>
      <c r="C44" t="s">
        <v>75</v>
      </c>
      <c r="I44" s="8">
        <v>12929</v>
      </c>
    </row>
    <row r="45" spans="1:9" x14ac:dyDescent="0.25">
      <c r="A45" s="18">
        <v>42004</v>
      </c>
      <c r="B45" s="18"/>
      <c r="C45" t="s">
        <v>76</v>
      </c>
      <c r="I45" s="8">
        <v>41626</v>
      </c>
    </row>
    <row r="46" spans="1:9" x14ac:dyDescent="0.25">
      <c r="A46" s="18">
        <v>42004</v>
      </c>
      <c r="B46" s="18"/>
      <c r="C46" t="s">
        <v>77</v>
      </c>
      <c r="I46" s="8">
        <v>10496</v>
      </c>
    </row>
    <row r="47" spans="1:9" x14ac:dyDescent="0.25">
      <c r="I47" s="8"/>
    </row>
    <row r="48" spans="1:9" x14ac:dyDescent="0.25">
      <c r="A48" t="s">
        <v>78</v>
      </c>
      <c r="I48" s="8"/>
    </row>
    <row r="49" spans="1:9" x14ac:dyDescent="0.25">
      <c r="I49" s="8"/>
    </row>
    <row r="50" spans="1:9" x14ac:dyDescent="0.25">
      <c r="A50" s="18">
        <v>42004</v>
      </c>
      <c r="C50" t="s">
        <v>80</v>
      </c>
      <c r="I50" s="8">
        <v>2219.8000000000002</v>
      </c>
    </row>
    <row r="51" spans="1:9" x14ac:dyDescent="0.25">
      <c r="A51" s="18">
        <v>42004</v>
      </c>
      <c r="C51" t="s">
        <v>81</v>
      </c>
      <c r="I51" s="8"/>
    </row>
    <row r="52" spans="1:9" x14ac:dyDescent="0.25">
      <c r="A52" s="18">
        <v>42004</v>
      </c>
      <c r="C52" t="s">
        <v>91</v>
      </c>
      <c r="I52" s="8"/>
    </row>
    <row r="53" spans="1:9" x14ac:dyDescent="0.25">
      <c r="A53" s="18">
        <v>42004</v>
      </c>
      <c r="C53" t="s">
        <v>82</v>
      </c>
      <c r="I53" s="8"/>
    </row>
    <row r="54" spans="1:9" x14ac:dyDescent="0.25">
      <c r="A54" s="18"/>
      <c r="I54" s="8"/>
    </row>
    <row r="55" spans="1:9" x14ac:dyDescent="0.25">
      <c r="A55" s="18">
        <v>42004</v>
      </c>
      <c r="C55" t="s">
        <v>95</v>
      </c>
      <c r="I55" s="8">
        <v>8000</v>
      </c>
    </row>
    <row r="56" spans="1:9" x14ac:dyDescent="0.25">
      <c r="A56" s="18"/>
      <c r="C56" t="s">
        <v>94</v>
      </c>
      <c r="I56" s="8"/>
    </row>
    <row r="57" spans="1:9" x14ac:dyDescent="0.25">
      <c r="I57" s="8"/>
    </row>
    <row r="67" spans="9:9" x14ac:dyDescent="0.25">
      <c r="I67" s="8"/>
    </row>
    <row r="68" spans="9:9" x14ac:dyDescent="0.25">
      <c r="I68" s="8"/>
    </row>
    <row r="69" spans="9:9" x14ac:dyDescent="0.25">
      <c r="I69" s="8"/>
    </row>
    <row r="70" spans="9:9" x14ac:dyDescent="0.25">
      <c r="I70" s="8"/>
    </row>
    <row r="71" spans="9:9" x14ac:dyDescent="0.25">
      <c r="I71" s="8"/>
    </row>
    <row r="72" spans="9:9" x14ac:dyDescent="0.25">
      <c r="I72" s="8"/>
    </row>
    <row r="73" spans="9:9" x14ac:dyDescent="0.25">
      <c r="I73" s="8"/>
    </row>
    <row r="74" spans="9:9" x14ac:dyDescent="0.25">
      <c r="I74" s="8"/>
    </row>
    <row r="75" spans="9:9" x14ac:dyDescent="0.25">
      <c r="I75" s="8"/>
    </row>
    <row r="76" spans="9:9" x14ac:dyDescent="0.25">
      <c r="I76" s="8"/>
    </row>
    <row r="77" spans="9:9" x14ac:dyDescent="0.25">
      <c r="I77" s="8"/>
    </row>
    <row r="78" spans="9:9" x14ac:dyDescent="0.25">
      <c r="I78" s="8"/>
    </row>
    <row r="79" spans="9:9" x14ac:dyDescent="0.25">
      <c r="I79" s="8"/>
    </row>
    <row r="80" spans="9:9" x14ac:dyDescent="0.25">
      <c r="I80" s="8"/>
    </row>
    <row r="81" spans="9:9" x14ac:dyDescent="0.25">
      <c r="I81" s="8"/>
    </row>
    <row r="82" spans="9:9" x14ac:dyDescent="0.25">
      <c r="I82" s="8"/>
    </row>
    <row r="83" spans="9:9" x14ac:dyDescent="0.25">
      <c r="I83" s="8"/>
    </row>
    <row r="84" spans="9:9" x14ac:dyDescent="0.25">
      <c r="I84" s="8"/>
    </row>
    <row r="85" spans="9:9" x14ac:dyDescent="0.25">
      <c r="I85" s="8"/>
    </row>
    <row r="86" spans="9:9" x14ac:dyDescent="0.25">
      <c r="I86" s="8"/>
    </row>
    <row r="87" spans="9:9" x14ac:dyDescent="0.25">
      <c r="I87" s="8"/>
    </row>
    <row r="88" spans="9:9" x14ac:dyDescent="0.25">
      <c r="I88" s="8"/>
    </row>
    <row r="89" spans="9:9" x14ac:dyDescent="0.25">
      <c r="I89" s="8"/>
    </row>
    <row r="90" spans="9:9" x14ac:dyDescent="0.25">
      <c r="I90" s="8"/>
    </row>
    <row r="91" spans="9:9" x14ac:dyDescent="0.25">
      <c r="I91" s="8"/>
    </row>
    <row r="92" spans="9:9" x14ac:dyDescent="0.25">
      <c r="I92" s="8"/>
    </row>
    <row r="93" spans="9:9" x14ac:dyDescent="0.25">
      <c r="I93" s="8"/>
    </row>
    <row r="94" spans="9:9" x14ac:dyDescent="0.25">
      <c r="I94" s="8"/>
    </row>
    <row r="95" spans="9:9" x14ac:dyDescent="0.25">
      <c r="I95" s="8"/>
    </row>
    <row r="96" spans="9:9" x14ac:dyDescent="0.25">
      <c r="I96" s="8"/>
    </row>
    <row r="97" spans="9:9" x14ac:dyDescent="0.25">
      <c r="I97" s="8"/>
    </row>
    <row r="98" spans="9:9" x14ac:dyDescent="0.25">
      <c r="I98" s="8"/>
    </row>
    <row r="99" spans="9:9" x14ac:dyDescent="0.25">
      <c r="I99" s="8"/>
    </row>
    <row r="100" spans="9:9" x14ac:dyDescent="0.25">
      <c r="I100" s="8"/>
    </row>
    <row r="101" spans="9:9" x14ac:dyDescent="0.25">
      <c r="I101" s="8"/>
    </row>
    <row r="102" spans="9:9" x14ac:dyDescent="0.25">
      <c r="I102" s="8"/>
    </row>
    <row r="103" spans="9:9" x14ac:dyDescent="0.25">
      <c r="I103" s="8"/>
    </row>
    <row r="104" spans="9:9" x14ac:dyDescent="0.25">
      <c r="I104" s="8"/>
    </row>
    <row r="105" spans="9:9" x14ac:dyDescent="0.25">
      <c r="I105" s="8"/>
    </row>
    <row r="106" spans="9:9" x14ac:dyDescent="0.25">
      <c r="I106" s="8"/>
    </row>
    <row r="107" spans="9:9" x14ac:dyDescent="0.25">
      <c r="I107" s="8"/>
    </row>
    <row r="108" spans="9:9" x14ac:dyDescent="0.25">
      <c r="I108" s="8"/>
    </row>
    <row r="109" spans="9:9" x14ac:dyDescent="0.25">
      <c r="I109" s="8"/>
    </row>
    <row r="110" spans="9:9" x14ac:dyDescent="0.25">
      <c r="I110" s="8"/>
    </row>
    <row r="111" spans="9:9" x14ac:dyDescent="0.25">
      <c r="I111" s="8"/>
    </row>
    <row r="112" spans="9:9" x14ac:dyDescent="0.25">
      <c r="I112" s="8"/>
    </row>
    <row r="113" spans="9:9" x14ac:dyDescent="0.25">
      <c r="I113" s="8"/>
    </row>
    <row r="114" spans="9:9" x14ac:dyDescent="0.25">
      <c r="I114" s="8"/>
    </row>
    <row r="115" spans="9:9" x14ac:dyDescent="0.25">
      <c r="I115" s="8"/>
    </row>
    <row r="116" spans="9:9" x14ac:dyDescent="0.25">
      <c r="I116" s="8"/>
    </row>
    <row r="117" spans="9:9" x14ac:dyDescent="0.25">
      <c r="I117" s="8"/>
    </row>
    <row r="118" spans="9:9" x14ac:dyDescent="0.25">
      <c r="I118" s="8"/>
    </row>
    <row r="119" spans="9:9" x14ac:dyDescent="0.25">
      <c r="I119" s="8"/>
    </row>
    <row r="120" spans="9:9" x14ac:dyDescent="0.25">
      <c r="I120" s="8"/>
    </row>
    <row r="121" spans="9:9" x14ac:dyDescent="0.25">
      <c r="I121" s="8"/>
    </row>
    <row r="122" spans="9:9" x14ac:dyDescent="0.25">
      <c r="I122" s="8"/>
    </row>
    <row r="123" spans="9:9" x14ac:dyDescent="0.25">
      <c r="I123" s="8"/>
    </row>
    <row r="124" spans="9:9" x14ac:dyDescent="0.25">
      <c r="I124" s="8"/>
    </row>
    <row r="125" spans="9:9" x14ac:dyDescent="0.25">
      <c r="I125" s="8"/>
    </row>
    <row r="126" spans="9:9" x14ac:dyDescent="0.25">
      <c r="I126" s="8"/>
    </row>
    <row r="127" spans="9:9" x14ac:dyDescent="0.25">
      <c r="I127" s="8"/>
    </row>
    <row r="128" spans="9:9" x14ac:dyDescent="0.25">
      <c r="I128" s="8"/>
    </row>
    <row r="129" spans="9:9" x14ac:dyDescent="0.25">
      <c r="I129" s="8"/>
    </row>
    <row r="130" spans="9:9" x14ac:dyDescent="0.25">
      <c r="I130" s="8"/>
    </row>
    <row r="131" spans="9:9" x14ac:dyDescent="0.25">
      <c r="I131" s="8"/>
    </row>
    <row r="132" spans="9:9" x14ac:dyDescent="0.25">
      <c r="I132" s="8"/>
    </row>
    <row r="133" spans="9:9" x14ac:dyDescent="0.25">
      <c r="I133" s="8"/>
    </row>
    <row r="134" spans="9:9" x14ac:dyDescent="0.25">
      <c r="I134" s="8"/>
    </row>
    <row r="135" spans="9:9" x14ac:dyDescent="0.25">
      <c r="I135" s="8"/>
    </row>
    <row r="136" spans="9:9" x14ac:dyDescent="0.25">
      <c r="I136" s="8"/>
    </row>
    <row r="137" spans="9:9" x14ac:dyDescent="0.25">
      <c r="I137" s="8"/>
    </row>
    <row r="138" spans="9:9" x14ac:dyDescent="0.25">
      <c r="I138" s="8"/>
    </row>
    <row r="139" spans="9:9" x14ac:dyDescent="0.25">
      <c r="I139" s="8"/>
    </row>
    <row r="140" spans="9:9" x14ac:dyDescent="0.25">
      <c r="I140" s="8"/>
    </row>
    <row r="141" spans="9:9" x14ac:dyDescent="0.25">
      <c r="I141" s="8"/>
    </row>
    <row r="142" spans="9:9" x14ac:dyDescent="0.25">
      <c r="I142" s="8"/>
    </row>
    <row r="143" spans="9:9" x14ac:dyDescent="0.25">
      <c r="I143" s="8"/>
    </row>
    <row r="144" spans="9:9" x14ac:dyDescent="0.25">
      <c r="I144" s="8"/>
    </row>
    <row r="145" spans="9:9" x14ac:dyDescent="0.25">
      <c r="I145" s="8"/>
    </row>
    <row r="146" spans="9:9" x14ac:dyDescent="0.25">
      <c r="I146" s="8"/>
    </row>
    <row r="147" spans="9:9" x14ac:dyDescent="0.25">
      <c r="I147" s="8"/>
    </row>
    <row r="148" spans="9:9" x14ac:dyDescent="0.25">
      <c r="I148" s="8"/>
    </row>
    <row r="149" spans="9:9" x14ac:dyDescent="0.25">
      <c r="I149" s="8"/>
    </row>
    <row r="150" spans="9:9" x14ac:dyDescent="0.25">
      <c r="I150" s="8"/>
    </row>
    <row r="151" spans="9:9" x14ac:dyDescent="0.25">
      <c r="I151" s="8"/>
    </row>
    <row r="152" spans="9:9" x14ac:dyDescent="0.25">
      <c r="I152" s="8"/>
    </row>
    <row r="153" spans="9:9" x14ac:dyDescent="0.25">
      <c r="I153" s="8"/>
    </row>
    <row r="154" spans="9:9" x14ac:dyDescent="0.25">
      <c r="I154" s="8"/>
    </row>
    <row r="155" spans="9:9" x14ac:dyDescent="0.25">
      <c r="I155" s="8"/>
    </row>
    <row r="156" spans="9:9" x14ac:dyDescent="0.25">
      <c r="I156" s="8"/>
    </row>
    <row r="157" spans="9:9" x14ac:dyDescent="0.25">
      <c r="I157" s="8"/>
    </row>
    <row r="158" spans="9:9" x14ac:dyDescent="0.25">
      <c r="I158" s="8"/>
    </row>
    <row r="159" spans="9:9" x14ac:dyDescent="0.25">
      <c r="I159" s="8"/>
    </row>
    <row r="160" spans="9:9" x14ac:dyDescent="0.25">
      <c r="I160" s="8"/>
    </row>
    <row r="161" spans="9:9" x14ac:dyDescent="0.25">
      <c r="I161" s="8"/>
    </row>
    <row r="162" spans="9:9" x14ac:dyDescent="0.25">
      <c r="I162" s="8"/>
    </row>
    <row r="163" spans="9:9" x14ac:dyDescent="0.25">
      <c r="I163" s="8"/>
    </row>
    <row r="164" spans="9:9" x14ac:dyDescent="0.25">
      <c r="I164" s="8"/>
    </row>
    <row r="165" spans="9:9" x14ac:dyDescent="0.25">
      <c r="I165" s="8"/>
    </row>
    <row r="166" spans="9:9" x14ac:dyDescent="0.25">
      <c r="I166" s="8"/>
    </row>
    <row r="167" spans="9:9" x14ac:dyDescent="0.25">
      <c r="I167" s="8"/>
    </row>
    <row r="168" spans="9:9" x14ac:dyDescent="0.25">
      <c r="I168" s="8"/>
    </row>
    <row r="169" spans="9:9" x14ac:dyDescent="0.25">
      <c r="I169" s="8"/>
    </row>
    <row r="170" spans="9:9" x14ac:dyDescent="0.25">
      <c r="I170" s="8"/>
    </row>
    <row r="171" spans="9:9" x14ac:dyDescent="0.25">
      <c r="I171" s="8"/>
    </row>
    <row r="172" spans="9:9" x14ac:dyDescent="0.25">
      <c r="I172" s="8"/>
    </row>
    <row r="173" spans="9:9" x14ac:dyDescent="0.25">
      <c r="I173" s="8"/>
    </row>
    <row r="174" spans="9:9" x14ac:dyDescent="0.25">
      <c r="I174" s="8"/>
    </row>
    <row r="175" spans="9:9" x14ac:dyDescent="0.25">
      <c r="I175" s="8"/>
    </row>
    <row r="176" spans="9:9" x14ac:dyDescent="0.25">
      <c r="I176" s="8"/>
    </row>
    <row r="177" spans="9:9" x14ac:dyDescent="0.25">
      <c r="I177" s="8"/>
    </row>
    <row r="178" spans="9:9" x14ac:dyDescent="0.25">
      <c r="I178" s="8"/>
    </row>
    <row r="179" spans="9:9" x14ac:dyDescent="0.25">
      <c r="I179" s="8"/>
    </row>
    <row r="180" spans="9:9" x14ac:dyDescent="0.25">
      <c r="I180" s="8"/>
    </row>
    <row r="181" spans="9:9" x14ac:dyDescent="0.25">
      <c r="I181" s="8"/>
    </row>
    <row r="182" spans="9:9" x14ac:dyDescent="0.25">
      <c r="I182" s="8"/>
    </row>
    <row r="183" spans="9:9" x14ac:dyDescent="0.25">
      <c r="I183" s="8"/>
    </row>
    <row r="184" spans="9:9" x14ac:dyDescent="0.25">
      <c r="I184" s="8"/>
    </row>
    <row r="185" spans="9:9" x14ac:dyDescent="0.25">
      <c r="I185" s="8"/>
    </row>
    <row r="186" spans="9:9" x14ac:dyDescent="0.25">
      <c r="I186" s="8"/>
    </row>
    <row r="187" spans="9:9" x14ac:dyDescent="0.25">
      <c r="I187" s="8"/>
    </row>
    <row r="188" spans="9:9" x14ac:dyDescent="0.25">
      <c r="I188" s="8"/>
    </row>
    <row r="189" spans="9:9" x14ac:dyDescent="0.25">
      <c r="I189" s="8"/>
    </row>
    <row r="190" spans="9:9" x14ac:dyDescent="0.25">
      <c r="I190" s="8"/>
    </row>
    <row r="191" spans="9:9" x14ac:dyDescent="0.25">
      <c r="I191" s="8"/>
    </row>
    <row r="192" spans="9:9" x14ac:dyDescent="0.25">
      <c r="I192" s="8"/>
    </row>
    <row r="193" spans="9:9" x14ac:dyDescent="0.25">
      <c r="I193" s="8"/>
    </row>
    <row r="194" spans="9:9" x14ac:dyDescent="0.25">
      <c r="I194" s="8"/>
    </row>
    <row r="195" spans="9:9" x14ac:dyDescent="0.25">
      <c r="I195" s="8"/>
    </row>
    <row r="196" spans="9:9" x14ac:dyDescent="0.25">
      <c r="I196" s="8"/>
    </row>
    <row r="197" spans="9:9" x14ac:dyDescent="0.25">
      <c r="I197" s="8"/>
    </row>
    <row r="198" spans="9:9" x14ac:dyDescent="0.25">
      <c r="I198" s="8"/>
    </row>
    <row r="199" spans="9:9" x14ac:dyDescent="0.25">
      <c r="I199" s="8"/>
    </row>
    <row r="200" spans="9:9" x14ac:dyDescent="0.25">
      <c r="I200" s="8"/>
    </row>
    <row r="201" spans="9:9" x14ac:dyDescent="0.25">
      <c r="I201" s="8"/>
    </row>
    <row r="202" spans="9:9" x14ac:dyDescent="0.25">
      <c r="I202" s="8"/>
    </row>
    <row r="203" spans="9:9" x14ac:dyDescent="0.25">
      <c r="I203" s="8"/>
    </row>
    <row r="204" spans="9:9" x14ac:dyDescent="0.25">
      <c r="I204" s="8"/>
    </row>
    <row r="205" spans="9:9" x14ac:dyDescent="0.25">
      <c r="I205" s="8"/>
    </row>
    <row r="206" spans="9:9" x14ac:dyDescent="0.25">
      <c r="I206" s="8"/>
    </row>
    <row r="207" spans="9:9" x14ac:dyDescent="0.25">
      <c r="I207" s="8"/>
    </row>
    <row r="208" spans="9:9" x14ac:dyDescent="0.25">
      <c r="I208" s="8"/>
    </row>
    <row r="209" spans="9:9" x14ac:dyDescent="0.25">
      <c r="I209" s="8"/>
    </row>
    <row r="210" spans="9:9" x14ac:dyDescent="0.25">
      <c r="I210" s="8"/>
    </row>
    <row r="211" spans="9:9" x14ac:dyDescent="0.25">
      <c r="I211" s="8"/>
    </row>
    <row r="212" spans="9:9" x14ac:dyDescent="0.25">
      <c r="I212" s="8"/>
    </row>
    <row r="213" spans="9:9" x14ac:dyDescent="0.25">
      <c r="I213" s="8"/>
    </row>
    <row r="214" spans="9:9" x14ac:dyDescent="0.25">
      <c r="I214" s="8"/>
    </row>
    <row r="215" spans="9:9" x14ac:dyDescent="0.25">
      <c r="I215" s="8"/>
    </row>
    <row r="216" spans="9:9" x14ac:dyDescent="0.25">
      <c r="I216" s="8"/>
    </row>
    <row r="217" spans="9:9" x14ac:dyDescent="0.25">
      <c r="I217" s="8"/>
    </row>
    <row r="218" spans="9:9" x14ac:dyDescent="0.25">
      <c r="I218" s="8"/>
    </row>
    <row r="219" spans="9:9" x14ac:dyDescent="0.25">
      <c r="I219" s="8"/>
    </row>
    <row r="220" spans="9:9" x14ac:dyDescent="0.25">
      <c r="I220" s="8"/>
    </row>
    <row r="221" spans="9:9" x14ac:dyDescent="0.25">
      <c r="I221" s="8"/>
    </row>
    <row r="222" spans="9:9" x14ac:dyDescent="0.25">
      <c r="I222" s="8"/>
    </row>
    <row r="223" spans="9:9" x14ac:dyDescent="0.25">
      <c r="I223" s="8"/>
    </row>
    <row r="224" spans="9:9" x14ac:dyDescent="0.25">
      <c r="I224" s="8"/>
    </row>
    <row r="225" spans="9:9" x14ac:dyDescent="0.25">
      <c r="I225" s="8"/>
    </row>
    <row r="226" spans="9:9" x14ac:dyDescent="0.25">
      <c r="I226" s="8"/>
    </row>
    <row r="227" spans="9:9" x14ac:dyDescent="0.25">
      <c r="I227" s="8"/>
    </row>
    <row r="228" spans="9:9" x14ac:dyDescent="0.25">
      <c r="I228" s="8"/>
    </row>
    <row r="229" spans="9:9" x14ac:dyDescent="0.25">
      <c r="I229" s="8"/>
    </row>
    <row r="230" spans="9:9" x14ac:dyDescent="0.25">
      <c r="I230" s="8"/>
    </row>
    <row r="231" spans="9:9" x14ac:dyDescent="0.25">
      <c r="I231" s="8"/>
    </row>
    <row r="232" spans="9:9" x14ac:dyDescent="0.25">
      <c r="I232" s="8"/>
    </row>
    <row r="233" spans="9:9" x14ac:dyDescent="0.25">
      <c r="I233" s="8"/>
    </row>
    <row r="234" spans="9:9" x14ac:dyDescent="0.25">
      <c r="I234" s="8"/>
    </row>
    <row r="235" spans="9:9" x14ac:dyDescent="0.25">
      <c r="I235" s="8"/>
    </row>
    <row r="236" spans="9:9" x14ac:dyDescent="0.25">
      <c r="I236" s="8"/>
    </row>
    <row r="237" spans="9:9" x14ac:dyDescent="0.25">
      <c r="I237" s="8"/>
    </row>
    <row r="238" spans="9:9" x14ac:dyDescent="0.25">
      <c r="I238" s="8"/>
    </row>
    <row r="239" spans="9:9" x14ac:dyDescent="0.25">
      <c r="I239" s="8"/>
    </row>
    <row r="240" spans="9:9" x14ac:dyDescent="0.25">
      <c r="I240" s="8"/>
    </row>
    <row r="241" spans="9:9" x14ac:dyDescent="0.25">
      <c r="I241" s="8"/>
    </row>
    <row r="242" spans="9:9" x14ac:dyDescent="0.25">
      <c r="I242" s="8"/>
    </row>
    <row r="243" spans="9:9" x14ac:dyDescent="0.25">
      <c r="I243" s="8"/>
    </row>
    <row r="244" spans="9:9" x14ac:dyDescent="0.25">
      <c r="I244" s="8"/>
    </row>
    <row r="245" spans="9:9" x14ac:dyDescent="0.25">
      <c r="I245" s="8"/>
    </row>
    <row r="246" spans="9:9" x14ac:dyDescent="0.25">
      <c r="I246" s="8"/>
    </row>
    <row r="247" spans="9:9" x14ac:dyDescent="0.25">
      <c r="I247" s="8"/>
    </row>
    <row r="248" spans="9:9" x14ac:dyDescent="0.25">
      <c r="I248" s="8"/>
    </row>
    <row r="249" spans="9:9" x14ac:dyDescent="0.25">
      <c r="I249" s="8"/>
    </row>
    <row r="250" spans="9:9" x14ac:dyDescent="0.25">
      <c r="I250" s="8"/>
    </row>
    <row r="251" spans="9:9" x14ac:dyDescent="0.25">
      <c r="I251" s="8"/>
    </row>
    <row r="252" spans="9:9" x14ac:dyDescent="0.25">
      <c r="I252" s="8"/>
    </row>
    <row r="253" spans="9:9" x14ac:dyDescent="0.25">
      <c r="I253" s="8"/>
    </row>
    <row r="254" spans="9:9" x14ac:dyDescent="0.25">
      <c r="I254" s="8"/>
    </row>
    <row r="255" spans="9:9" x14ac:dyDescent="0.25">
      <c r="I255" s="8"/>
    </row>
    <row r="256" spans="9:9" x14ac:dyDescent="0.25">
      <c r="I256" s="8"/>
    </row>
    <row r="257" spans="9:9" x14ac:dyDescent="0.25">
      <c r="I257" s="8"/>
    </row>
    <row r="258" spans="9:9" x14ac:dyDescent="0.25">
      <c r="I258" s="8"/>
    </row>
    <row r="259" spans="9:9" x14ac:dyDescent="0.25">
      <c r="I259" s="8"/>
    </row>
  </sheetData>
  <conditionalFormatting sqref="A22:B22 B23">
    <cfRule type="timePeriod" dxfId="4" priority="10" timePeriod="lastMonth">
      <formula>AND(MONTH(A22)=MONTH(EDATE(TODAY(),0-1)),YEAR(A22)=YEAR(EDATE(TODAY(),0-1)))</formula>
    </cfRule>
  </conditionalFormatting>
  <conditionalFormatting sqref="A45:B46">
    <cfRule type="timePeriod" dxfId="3" priority="7" timePeriod="lastMonth">
      <formula>AND(MONTH(A45)=MONTH(EDATE(TODAY(),0-1)),YEAR(A45)=YEAR(EDATE(TODAY(),0-1)))</formula>
    </cfRule>
  </conditionalFormatting>
  <conditionalFormatting sqref="A26:B26 B24:B25">
    <cfRule type="timePeriod" dxfId="2" priority="5" timePeriod="lastMonth">
      <formula>AND(MONTH(A24)=MONTH(EDATE(TODAY(),0-1)),YEAR(A24)=YEAR(EDATE(TODAY(),0-1)))</formula>
    </cfRule>
  </conditionalFormatting>
  <conditionalFormatting sqref="A43:B44">
    <cfRule type="timePeriod" dxfId="1" priority="2" timePeriod="lastMonth">
      <formula>AND(MONTH(A43)=MONTH(EDATE(TODAY(),0-1)),YEAR(A43)=YEAR(EDATE(TODAY(),0-1)))</formula>
    </cfRule>
  </conditionalFormatting>
  <conditionalFormatting sqref="A23:A25">
    <cfRule type="timePeriod" dxfId="0" priority="1" timePeriod="lastMonth">
      <formula>AND(MONTH(A23)=MONTH(EDATE(TODAY(),0-1)),YEAR(A23)=YEAR(EDATE(TODAY(),0-1)))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2"/>
  <sheetViews>
    <sheetView zoomScaleNormal="100" workbookViewId="0"/>
  </sheetViews>
  <sheetFormatPr defaultRowHeight="15" x14ac:dyDescent="0.25"/>
  <cols>
    <col min="1" max="1" width="6.7109375" customWidth="1"/>
    <col min="2" max="2" width="12.7109375" customWidth="1"/>
    <col min="3" max="3" width="6.7109375" customWidth="1"/>
    <col min="4" max="4" width="12.7109375" customWidth="1"/>
    <col min="5" max="5" width="4.7109375" customWidth="1"/>
    <col min="6" max="6" width="6.7109375" customWidth="1"/>
    <col min="7" max="7" width="13.28515625" bestFit="1" customWidth="1"/>
    <col min="8" max="8" width="6.7109375" customWidth="1"/>
    <col min="9" max="9" width="13.28515625" bestFit="1" customWidth="1"/>
    <col min="10" max="10" width="4.7109375" customWidth="1"/>
    <col min="11" max="11" width="6.7109375" customWidth="1"/>
    <col min="12" max="12" width="13.28515625" bestFit="1" customWidth="1"/>
    <col min="13" max="13" width="6.7109375" customWidth="1"/>
    <col min="14" max="14" width="13.28515625" bestFit="1" customWidth="1"/>
    <col min="15" max="15" width="4.7109375" customWidth="1"/>
    <col min="16" max="16" width="6.7109375" customWidth="1"/>
    <col min="17" max="17" width="12.7109375" customWidth="1"/>
    <col min="18" max="18" width="6.7109375" customWidth="1"/>
    <col min="19" max="19" width="13.28515625" bestFit="1" customWidth="1"/>
  </cols>
  <sheetData>
    <row r="1" spans="1:20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x14ac:dyDescent="0.25">
      <c r="A2" s="40" t="s">
        <v>12</v>
      </c>
      <c r="B2" s="40"/>
      <c r="C2" s="40"/>
      <c r="D2" s="40"/>
      <c r="E2" s="21"/>
      <c r="F2" s="40" t="s">
        <v>45</v>
      </c>
      <c r="G2" s="40"/>
      <c r="H2" s="40"/>
      <c r="I2" s="40"/>
      <c r="J2" s="8"/>
      <c r="K2" s="41" t="s">
        <v>46</v>
      </c>
      <c r="L2" s="41"/>
      <c r="M2" s="41"/>
      <c r="N2" s="41"/>
      <c r="O2" s="21"/>
      <c r="P2" s="40" t="s">
        <v>43</v>
      </c>
      <c r="Q2" s="40"/>
      <c r="R2" s="40"/>
      <c r="S2" s="40"/>
      <c r="T2" s="2"/>
    </row>
    <row r="3" spans="1:20" x14ac:dyDescent="0.25">
      <c r="A3" s="23" t="s">
        <v>137</v>
      </c>
      <c r="B3" s="8">
        <f>'11 30 Trial Balance'!C9</f>
        <v>50755</v>
      </c>
      <c r="C3" s="24"/>
      <c r="D3" s="22"/>
      <c r="E3" s="22"/>
      <c r="F3" s="23" t="s">
        <v>137</v>
      </c>
      <c r="G3" s="8">
        <f>'11 30 Trial Balance'!C10</f>
        <v>92301</v>
      </c>
      <c r="H3" s="24"/>
      <c r="I3" s="22"/>
      <c r="J3" s="22"/>
      <c r="K3" s="23"/>
      <c r="L3" s="8"/>
      <c r="M3" s="25" t="s">
        <v>137</v>
      </c>
      <c r="N3" s="22">
        <f>+'11 30 Trial Balance'!E11</f>
        <v>12465</v>
      </c>
      <c r="O3" s="22"/>
      <c r="P3" s="23" t="s">
        <v>137</v>
      </c>
      <c r="Q3" s="8">
        <f>'11 30 Trial Balance'!C12</f>
        <v>43468</v>
      </c>
      <c r="R3" s="24"/>
      <c r="S3" s="8"/>
    </row>
    <row r="4" spans="1:20" x14ac:dyDescent="0.25">
      <c r="A4" s="23"/>
      <c r="B4" s="8"/>
      <c r="C4" s="24"/>
      <c r="D4" s="22"/>
      <c r="E4" s="22"/>
      <c r="F4" s="23"/>
      <c r="G4" s="8"/>
      <c r="H4" s="24"/>
      <c r="I4" s="22"/>
      <c r="J4" s="22"/>
      <c r="K4" s="23"/>
      <c r="L4" s="8"/>
      <c r="M4" s="24"/>
      <c r="N4" s="22"/>
      <c r="O4" s="22"/>
      <c r="P4" s="23"/>
      <c r="Q4" s="8"/>
      <c r="R4" s="24"/>
      <c r="S4" s="8"/>
    </row>
    <row r="5" spans="1:20" x14ac:dyDescent="0.25">
      <c r="A5" s="23"/>
      <c r="B5" s="8"/>
      <c r="C5" s="24"/>
      <c r="D5" s="22"/>
      <c r="E5" s="22"/>
      <c r="F5" s="23"/>
      <c r="G5" s="8"/>
      <c r="H5" s="24"/>
      <c r="I5" s="22"/>
      <c r="J5" s="22"/>
      <c r="K5" s="23"/>
      <c r="L5" s="8"/>
      <c r="M5" s="24"/>
      <c r="N5" s="22"/>
      <c r="O5" s="22"/>
      <c r="P5" s="23"/>
      <c r="Q5" s="8"/>
      <c r="R5" s="24"/>
      <c r="S5" s="8"/>
    </row>
    <row r="6" spans="1:20" x14ac:dyDescent="0.25">
      <c r="A6" s="23"/>
      <c r="B6" s="8"/>
      <c r="C6" s="24"/>
      <c r="D6" s="22"/>
      <c r="E6" s="22"/>
      <c r="F6" s="23"/>
      <c r="G6" s="8"/>
      <c r="H6" s="24"/>
      <c r="I6" s="22"/>
      <c r="J6" s="22"/>
      <c r="K6" s="23"/>
      <c r="L6" s="8"/>
      <c r="M6" s="24"/>
      <c r="N6" s="22"/>
      <c r="O6" s="22"/>
      <c r="P6" s="23"/>
      <c r="Q6" s="8"/>
      <c r="R6" s="24"/>
      <c r="S6" s="8"/>
    </row>
    <row r="7" spans="1:20" x14ac:dyDescent="0.25">
      <c r="A7" s="23"/>
      <c r="B7" s="8"/>
      <c r="C7" s="24"/>
      <c r="D7" s="22"/>
      <c r="E7" s="22"/>
      <c r="F7" s="23"/>
      <c r="G7" s="8"/>
      <c r="H7" s="24"/>
      <c r="I7" s="22"/>
      <c r="J7" s="22"/>
      <c r="K7" s="23"/>
      <c r="L7" s="8"/>
      <c r="M7" s="24"/>
      <c r="N7" s="22"/>
      <c r="O7" s="22"/>
      <c r="P7" s="23"/>
      <c r="Q7" s="8"/>
      <c r="R7" s="24"/>
      <c r="S7" s="8"/>
    </row>
    <row r="8" spans="1:20" x14ac:dyDescent="0.25">
      <c r="A8" s="23"/>
      <c r="B8" s="8"/>
      <c r="C8" s="24"/>
      <c r="D8" s="22"/>
      <c r="E8" s="22"/>
      <c r="F8" s="23"/>
      <c r="G8" s="35"/>
      <c r="H8" s="24"/>
      <c r="I8" s="10"/>
      <c r="J8" s="22"/>
      <c r="K8" s="23"/>
      <c r="L8" s="35"/>
      <c r="M8" s="24"/>
      <c r="N8" s="10"/>
      <c r="O8" s="22"/>
      <c r="P8" s="23"/>
      <c r="Q8" s="35"/>
      <c r="R8" s="24"/>
      <c r="S8" s="10"/>
    </row>
    <row r="9" spans="1:20" x14ac:dyDescent="0.25">
      <c r="A9" s="23"/>
      <c r="B9" s="8"/>
      <c r="C9" s="24"/>
      <c r="D9" s="22"/>
      <c r="E9" s="22"/>
      <c r="F9" s="23"/>
      <c r="G9" s="8">
        <f>SUM(G3:G8)</f>
        <v>92301</v>
      </c>
      <c r="H9" s="24"/>
      <c r="I9" s="22">
        <f>SUM(I3:I8)</f>
        <v>0</v>
      </c>
      <c r="J9" s="22"/>
      <c r="K9" s="23"/>
      <c r="L9" s="8">
        <f>SUM(L3:L8)</f>
        <v>0</v>
      </c>
      <c r="M9" s="24"/>
      <c r="N9" s="22">
        <f>SUM(N3:N8)</f>
        <v>12465</v>
      </c>
      <c r="O9" s="22"/>
      <c r="P9" s="23"/>
      <c r="Q9" s="8">
        <f>SUM(Q3:Q8)</f>
        <v>43468</v>
      </c>
      <c r="R9" s="24"/>
      <c r="S9" s="22">
        <f>SUM(S3:S8)</f>
        <v>0</v>
      </c>
    </row>
    <row r="10" spans="1:20" ht="15.75" thickBot="1" x14ac:dyDescent="0.3">
      <c r="A10" s="23"/>
      <c r="B10" s="8"/>
      <c r="C10" s="24"/>
      <c r="D10" s="22"/>
      <c r="E10" s="22"/>
      <c r="F10" s="23"/>
      <c r="G10" s="34">
        <f>+G9-I9</f>
        <v>92301</v>
      </c>
      <c r="H10" s="24"/>
      <c r="I10" s="22"/>
      <c r="J10" s="22"/>
      <c r="K10" s="23"/>
      <c r="L10" s="8"/>
      <c r="M10" s="24"/>
      <c r="N10" s="12">
        <f>+N9-L9</f>
        <v>12465</v>
      </c>
      <c r="O10" s="22"/>
      <c r="P10" s="23"/>
      <c r="Q10" s="34">
        <f>+Q9-S9</f>
        <v>43468</v>
      </c>
      <c r="R10" s="24"/>
      <c r="S10" s="22"/>
    </row>
    <row r="11" spans="1:20" ht="15.75" thickTop="1" x14ac:dyDescent="0.25">
      <c r="A11" s="23"/>
      <c r="B11" s="8"/>
      <c r="C11" s="2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x14ac:dyDescent="0.25">
      <c r="A12" s="23"/>
      <c r="B12" s="8"/>
      <c r="C12" s="2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x14ac:dyDescent="0.25">
      <c r="A13" s="23"/>
      <c r="B13" s="8"/>
      <c r="C13" s="24"/>
      <c r="D13" s="22"/>
      <c r="E13" s="21"/>
      <c r="F13" s="40" t="s">
        <v>44</v>
      </c>
      <c r="G13" s="40"/>
      <c r="H13" s="40"/>
      <c r="I13" s="40"/>
      <c r="J13" s="21"/>
      <c r="K13" s="40" t="s">
        <v>13</v>
      </c>
      <c r="L13" s="40"/>
      <c r="M13" s="40"/>
      <c r="N13" s="40"/>
      <c r="O13" s="21"/>
      <c r="P13" s="40" t="s">
        <v>14</v>
      </c>
      <c r="Q13" s="40"/>
      <c r="R13" s="40"/>
      <c r="S13" s="40"/>
    </row>
    <row r="14" spans="1:20" x14ac:dyDescent="0.25">
      <c r="A14" s="23"/>
      <c r="B14" s="8"/>
      <c r="C14" s="24"/>
      <c r="D14" s="22"/>
      <c r="E14" s="22"/>
      <c r="F14" s="23" t="s">
        <v>137</v>
      </c>
      <c r="G14" s="8">
        <f>+'11 30 Trial Balance'!C13</f>
        <v>4693</v>
      </c>
      <c r="H14" s="25"/>
      <c r="I14" s="22"/>
      <c r="J14" s="22"/>
      <c r="K14" s="23" t="s">
        <v>137</v>
      </c>
      <c r="L14" s="8">
        <f>'11 30 Trial Balance'!C14</f>
        <v>157630</v>
      </c>
      <c r="M14" s="25"/>
      <c r="N14" s="22"/>
      <c r="O14" s="22"/>
      <c r="P14" s="23" t="s">
        <v>137</v>
      </c>
      <c r="Q14" s="8">
        <f>'11 30 Trial Balance'!C15</f>
        <v>50000</v>
      </c>
      <c r="R14" s="24"/>
      <c r="S14" s="8"/>
    </row>
    <row r="15" spans="1:20" x14ac:dyDescent="0.25">
      <c r="A15" s="23"/>
      <c r="B15" s="8"/>
      <c r="C15" s="24"/>
      <c r="D15" s="22"/>
      <c r="E15" s="22"/>
      <c r="F15" s="23"/>
      <c r="G15" s="8"/>
      <c r="H15" s="24"/>
      <c r="I15" s="22"/>
      <c r="J15" s="22"/>
      <c r="K15" s="23"/>
      <c r="L15" s="8"/>
      <c r="M15" s="24"/>
      <c r="N15" s="22"/>
      <c r="O15" s="22"/>
      <c r="P15" s="23"/>
      <c r="Q15" s="8"/>
      <c r="R15" s="24"/>
      <c r="S15" s="8"/>
    </row>
    <row r="16" spans="1:20" x14ac:dyDescent="0.25">
      <c r="A16" s="23"/>
      <c r="B16" s="8"/>
      <c r="C16" s="24"/>
      <c r="D16" s="22"/>
      <c r="E16" s="22"/>
      <c r="F16" s="23"/>
      <c r="G16" s="8"/>
      <c r="H16" s="24"/>
      <c r="I16" s="22"/>
      <c r="J16" s="22"/>
      <c r="K16" s="23"/>
      <c r="L16" s="8"/>
      <c r="M16" s="24"/>
      <c r="N16" s="22"/>
      <c r="O16" s="22"/>
      <c r="P16" s="23"/>
      <c r="Q16" s="8"/>
      <c r="R16" s="24"/>
      <c r="S16" s="8"/>
    </row>
    <row r="17" spans="1:38" x14ac:dyDescent="0.25">
      <c r="A17" s="23"/>
      <c r="B17" s="8"/>
      <c r="C17" s="24"/>
      <c r="D17" s="22"/>
      <c r="E17" s="22"/>
      <c r="F17" s="23"/>
      <c r="G17" s="8"/>
      <c r="H17" s="24"/>
      <c r="I17" s="22"/>
      <c r="J17" s="22"/>
      <c r="K17" s="23"/>
      <c r="L17" s="8"/>
      <c r="M17" s="24"/>
      <c r="N17" s="22"/>
      <c r="O17" s="22"/>
      <c r="P17" s="23"/>
      <c r="Q17" s="8"/>
      <c r="R17" s="24"/>
      <c r="S17" s="8"/>
    </row>
    <row r="18" spans="1:38" x14ac:dyDescent="0.25">
      <c r="A18" s="23"/>
      <c r="B18" s="35"/>
      <c r="C18" s="24"/>
      <c r="D18" s="10"/>
      <c r="E18" s="22"/>
      <c r="F18" s="23"/>
      <c r="G18" s="35"/>
      <c r="H18" s="24"/>
      <c r="I18" s="10"/>
      <c r="J18" s="22"/>
      <c r="K18" s="23"/>
      <c r="L18" s="35"/>
      <c r="M18" s="24"/>
      <c r="N18" s="10"/>
      <c r="O18" s="22"/>
      <c r="P18" s="23"/>
      <c r="Q18" s="35"/>
      <c r="R18" s="24"/>
      <c r="S18" s="10"/>
    </row>
    <row r="19" spans="1:38" x14ac:dyDescent="0.25">
      <c r="A19" s="23"/>
      <c r="B19" s="8">
        <f>SUM(B3:B18)</f>
        <v>50755</v>
      </c>
      <c r="C19" s="24"/>
      <c r="D19" s="8">
        <f>SUM(D3:D18)</f>
        <v>0</v>
      </c>
      <c r="E19" s="22"/>
      <c r="F19" s="23"/>
      <c r="G19" s="8">
        <f>SUM(G14:G18)</f>
        <v>4693</v>
      </c>
      <c r="H19" s="24"/>
      <c r="I19" s="22">
        <f>SUM(I14:I18)</f>
        <v>0</v>
      </c>
      <c r="J19" s="22"/>
      <c r="K19" s="23"/>
      <c r="L19" s="8">
        <f>SUM(L14:L18)</f>
        <v>157630</v>
      </c>
      <c r="M19" s="24"/>
      <c r="N19" s="22">
        <f>SUM(N14:N18)</f>
        <v>0</v>
      </c>
      <c r="O19" s="22"/>
      <c r="P19" s="23"/>
      <c r="Q19" s="8">
        <f>SUM(Q14:Q18)</f>
        <v>50000</v>
      </c>
      <c r="R19" s="24"/>
      <c r="S19" s="22">
        <f>SUM(S14:S18)</f>
        <v>0</v>
      </c>
    </row>
    <row r="20" spans="1:38" ht="15.75" thickBot="1" x14ac:dyDescent="0.3">
      <c r="A20" s="23"/>
      <c r="B20" s="34">
        <f>+B19-D19</f>
        <v>50755</v>
      </c>
      <c r="C20" s="24"/>
      <c r="D20" s="22"/>
      <c r="E20" s="22"/>
      <c r="F20" s="23"/>
      <c r="G20" s="34">
        <f>+G19-I19</f>
        <v>4693</v>
      </c>
      <c r="H20" s="24"/>
      <c r="I20" s="22"/>
      <c r="J20" s="22"/>
      <c r="K20" s="23"/>
      <c r="L20" s="34">
        <f>+L19-N19</f>
        <v>157630</v>
      </c>
      <c r="M20" s="24"/>
      <c r="N20" s="22"/>
      <c r="O20" s="22"/>
      <c r="P20" s="23"/>
      <c r="Q20" s="34">
        <f>+Q19-S19</f>
        <v>50000</v>
      </c>
      <c r="R20" s="24"/>
      <c r="S20" s="22"/>
      <c r="T20" s="23"/>
      <c r="U20" s="8"/>
      <c r="V20" s="23"/>
      <c r="W20" s="22"/>
      <c r="X20" s="22"/>
      <c r="Y20" s="23"/>
      <c r="Z20" s="8"/>
      <c r="AA20" s="23"/>
      <c r="AB20" s="22"/>
      <c r="AC20" s="22"/>
      <c r="AD20" s="23"/>
      <c r="AE20" s="8"/>
      <c r="AF20" s="23"/>
      <c r="AG20" s="22"/>
      <c r="AH20" s="22"/>
      <c r="AI20" s="23"/>
      <c r="AJ20" s="8"/>
      <c r="AK20" s="23"/>
      <c r="AL20" s="8"/>
    </row>
    <row r="21" spans="1:38" ht="15.75" thickTop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3"/>
      <c r="U21" s="8"/>
      <c r="V21" s="23"/>
      <c r="W21" s="22"/>
      <c r="X21" s="22"/>
      <c r="Y21" s="23"/>
      <c r="Z21" s="8"/>
      <c r="AA21" s="23"/>
      <c r="AB21" s="22"/>
      <c r="AC21" s="22"/>
      <c r="AD21" s="23"/>
      <c r="AE21" s="8"/>
      <c r="AF21" s="23"/>
      <c r="AG21" s="22"/>
      <c r="AH21" s="22"/>
      <c r="AI21" s="23"/>
      <c r="AJ21" s="8"/>
      <c r="AK21" s="23"/>
      <c r="AL21" s="8"/>
    </row>
    <row r="22" spans="1:38" x14ac:dyDescent="0.25">
      <c r="A22" s="8"/>
      <c r="B22" s="8"/>
      <c r="C22" s="8"/>
      <c r="D22" s="8"/>
      <c r="E22" s="21"/>
      <c r="F22" s="8"/>
      <c r="G22" s="8"/>
      <c r="H22" s="8"/>
      <c r="I22" s="8"/>
      <c r="J22" s="21"/>
      <c r="K22" s="8"/>
      <c r="L22" s="8"/>
      <c r="M22" s="8"/>
      <c r="N22" s="8"/>
      <c r="O22" s="8"/>
      <c r="P22" s="8"/>
      <c r="Q22" s="8"/>
      <c r="R22" s="8"/>
      <c r="S22" s="8"/>
      <c r="T22" s="23"/>
      <c r="U22" s="8"/>
      <c r="V22" s="23"/>
      <c r="W22" s="22"/>
      <c r="X22" s="22"/>
      <c r="Y22" s="23"/>
      <c r="Z22" s="8"/>
      <c r="AA22" s="23"/>
      <c r="AB22" s="22"/>
      <c r="AC22" s="22"/>
      <c r="AD22" s="23"/>
      <c r="AE22" s="8"/>
      <c r="AF22" s="23"/>
      <c r="AG22" s="22"/>
      <c r="AH22" s="22"/>
      <c r="AI22" s="23"/>
      <c r="AJ22" s="8"/>
      <c r="AK22" s="23"/>
      <c r="AL22" s="8"/>
    </row>
    <row r="23" spans="1:38" x14ac:dyDescent="0.25">
      <c r="A23" s="40" t="s">
        <v>15</v>
      </c>
      <c r="B23" s="40"/>
      <c r="C23" s="40"/>
      <c r="D23" s="40"/>
      <c r="E23" s="21"/>
      <c r="F23" s="40" t="s">
        <v>60</v>
      </c>
      <c r="G23" s="40"/>
      <c r="H23" s="40"/>
      <c r="I23" s="40"/>
      <c r="J23" s="21"/>
      <c r="K23" s="40" t="s">
        <v>16</v>
      </c>
      <c r="L23" s="40"/>
      <c r="M23" s="40"/>
      <c r="N23" s="40"/>
      <c r="O23" s="21"/>
      <c r="P23" s="40" t="s">
        <v>47</v>
      </c>
      <c r="Q23" s="40"/>
      <c r="R23" s="40"/>
      <c r="S23" s="40"/>
      <c r="T23" s="23"/>
      <c r="U23" s="8"/>
      <c r="V23" s="23"/>
      <c r="W23" s="22"/>
      <c r="X23" s="22"/>
      <c r="Y23" s="23"/>
      <c r="Z23" s="8"/>
      <c r="AA23" s="23"/>
      <c r="AB23" s="22"/>
      <c r="AC23" s="22"/>
      <c r="AD23" s="23"/>
      <c r="AE23" s="8"/>
      <c r="AF23" s="23"/>
      <c r="AG23" s="22"/>
      <c r="AH23" s="22"/>
      <c r="AI23" s="23"/>
      <c r="AJ23" s="8"/>
      <c r="AK23" s="23"/>
      <c r="AL23" s="8"/>
    </row>
    <row r="24" spans="1:38" x14ac:dyDescent="0.25">
      <c r="A24" s="23" t="s">
        <v>137</v>
      </c>
      <c r="B24" s="8">
        <f>+'11 30 Trial Balance'!C16</f>
        <v>100000</v>
      </c>
      <c r="C24" s="24"/>
      <c r="D24" s="22"/>
      <c r="E24" s="22"/>
      <c r="F24" s="23" t="s">
        <v>137</v>
      </c>
      <c r="G24" s="8">
        <f>+'11 30 Trial Balance'!C17</f>
        <v>159236</v>
      </c>
      <c r="H24" s="24"/>
      <c r="I24" s="22"/>
      <c r="J24" s="22"/>
      <c r="K24" s="23" t="s">
        <v>137</v>
      </c>
      <c r="L24" s="8">
        <f>+'11 30 Trial Balance'!C18</f>
        <v>1412081</v>
      </c>
      <c r="M24" s="24"/>
      <c r="N24" s="22"/>
      <c r="O24" s="22"/>
      <c r="P24" s="23"/>
      <c r="Q24" s="8"/>
      <c r="R24" s="25" t="s">
        <v>137</v>
      </c>
      <c r="S24" s="8">
        <f>+'11 30 Trial Balance'!E19</f>
        <v>14700</v>
      </c>
      <c r="T24" s="23"/>
      <c r="U24" s="8"/>
      <c r="V24" s="23"/>
      <c r="W24" s="22"/>
      <c r="X24" s="22"/>
      <c r="Y24" s="23"/>
      <c r="Z24" s="8"/>
      <c r="AA24" s="23"/>
      <c r="AB24" s="22"/>
      <c r="AC24" s="22"/>
      <c r="AD24" s="23"/>
      <c r="AE24" s="8"/>
      <c r="AF24" s="23"/>
      <c r="AG24" s="22"/>
      <c r="AH24" s="22"/>
      <c r="AI24" s="23"/>
      <c r="AJ24" s="8"/>
      <c r="AK24" s="23"/>
      <c r="AL24" s="8"/>
    </row>
    <row r="25" spans="1:38" x14ac:dyDescent="0.25">
      <c r="A25" s="23"/>
      <c r="B25" s="8"/>
      <c r="C25" s="24"/>
      <c r="D25" s="22"/>
      <c r="E25" s="22"/>
      <c r="F25" s="23"/>
      <c r="G25" s="8"/>
      <c r="H25" s="24"/>
      <c r="I25" s="22"/>
      <c r="J25" s="22"/>
      <c r="K25" s="23"/>
      <c r="L25" s="8"/>
      <c r="M25" s="24"/>
      <c r="N25" s="22"/>
      <c r="O25" s="22"/>
      <c r="P25" s="23"/>
      <c r="Q25" s="8"/>
      <c r="R25" s="24"/>
      <c r="S25" s="8"/>
      <c r="T25" s="23"/>
      <c r="U25" s="8"/>
      <c r="V25" s="23"/>
      <c r="W25" s="22"/>
      <c r="X25" s="22"/>
      <c r="Y25" s="23"/>
      <c r="Z25" s="8"/>
      <c r="AA25" s="23"/>
      <c r="AB25" s="22"/>
      <c r="AC25" s="22"/>
      <c r="AD25" s="23"/>
      <c r="AE25" s="8"/>
      <c r="AF25" s="23"/>
      <c r="AG25" s="22"/>
      <c r="AH25" s="22"/>
      <c r="AI25" s="23"/>
      <c r="AJ25" s="8"/>
      <c r="AK25" s="23"/>
      <c r="AL25" s="8"/>
    </row>
    <row r="26" spans="1:38" x14ac:dyDescent="0.25">
      <c r="A26" s="23"/>
      <c r="B26" s="8"/>
      <c r="C26" s="24"/>
      <c r="D26" s="22"/>
      <c r="E26" s="22"/>
      <c r="F26" s="23"/>
      <c r="G26" s="8"/>
      <c r="H26" s="24"/>
      <c r="I26" s="22"/>
      <c r="J26" s="22"/>
      <c r="K26" s="23"/>
      <c r="L26" s="8"/>
      <c r="M26" s="24"/>
      <c r="N26" s="22"/>
      <c r="O26" s="22"/>
      <c r="P26" s="23"/>
      <c r="Q26" s="8"/>
      <c r="R26" s="24"/>
      <c r="S26" s="8"/>
      <c r="T26" s="8"/>
      <c r="U26" s="8"/>
      <c r="V26" s="22"/>
      <c r="W26" s="22"/>
      <c r="X26" s="22"/>
      <c r="Y26" s="8"/>
      <c r="Z26" s="8"/>
      <c r="AA26" s="22"/>
      <c r="AB26" s="22"/>
      <c r="AC26" s="22"/>
      <c r="AD26" s="8"/>
      <c r="AE26" s="8"/>
      <c r="AF26" s="23"/>
      <c r="AG26" s="22"/>
      <c r="AH26" s="22"/>
      <c r="AI26" s="8"/>
      <c r="AJ26" s="8"/>
      <c r="AK26" s="22"/>
      <c r="AL26" s="8"/>
    </row>
    <row r="27" spans="1:38" x14ac:dyDescent="0.25">
      <c r="A27" s="23"/>
      <c r="B27" s="35"/>
      <c r="C27" s="24"/>
      <c r="D27" s="10"/>
      <c r="E27" s="22"/>
      <c r="F27" s="23"/>
      <c r="G27" s="35"/>
      <c r="H27" s="24"/>
      <c r="I27" s="10"/>
      <c r="J27" s="22"/>
      <c r="K27" s="23"/>
      <c r="L27" s="35"/>
      <c r="M27" s="24"/>
      <c r="N27" s="10"/>
      <c r="O27" s="22"/>
      <c r="P27" s="23"/>
      <c r="Q27" s="35"/>
      <c r="R27" s="24"/>
      <c r="S27" s="10"/>
    </row>
    <row r="28" spans="1:38" x14ac:dyDescent="0.25">
      <c r="A28" s="23"/>
      <c r="B28" s="8">
        <f>SUM(B24:B27)</f>
        <v>100000</v>
      </c>
      <c r="C28" s="24"/>
      <c r="D28" s="22">
        <f>SUM(D24:D27)</f>
        <v>0</v>
      </c>
      <c r="E28" s="22"/>
      <c r="F28" s="23"/>
      <c r="G28" s="8">
        <f>SUM(G24:G27)</f>
        <v>159236</v>
      </c>
      <c r="H28" s="24"/>
      <c r="I28" s="22">
        <f>SUM(I24:I27)</f>
        <v>0</v>
      </c>
      <c r="J28" s="22"/>
      <c r="K28" s="23"/>
      <c r="L28" s="8">
        <f>SUM(L24:L27)</f>
        <v>1412081</v>
      </c>
      <c r="M28" s="24"/>
      <c r="N28" s="22">
        <f>SUM(N24:N27)</f>
        <v>0</v>
      </c>
      <c r="O28" s="22"/>
      <c r="P28" s="23"/>
      <c r="Q28" s="8">
        <f>SUM(Q24:Q27)</f>
        <v>0</v>
      </c>
      <c r="R28" s="24"/>
      <c r="S28" s="22">
        <f>SUM(S24:S27)</f>
        <v>14700</v>
      </c>
    </row>
    <row r="29" spans="1:38" ht="15.75" thickBot="1" x14ac:dyDescent="0.3">
      <c r="A29" s="23"/>
      <c r="B29" s="34">
        <f>+B28-D28</f>
        <v>100000</v>
      </c>
      <c r="C29" s="24"/>
      <c r="D29" s="22"/>
      <c r="E29" s="22"/>
      <c r="F29" s="23"/>
      <c r="G29" s="34">
        <f>+G28-I28</f>
        <v>159236</v>
      </c>
      <c r="H29" s="24"/>
      <c r="I29" s="22"/>
      <c r="J29" s="22"/>
      <c r="K29" s="23"/>
      <c r="L29" s="34">
        <f>+L28-N28</f>
        <v>1412081</v>
      </c>
      <c r="M29" s="24"/>
      <c r="N29" s="22"/>
      <c r="O29" s="22"/>
      <c r="P29" s="23"/>
      <c r="Q29" s="8"/>
      <c r="R29" s="24"/>
      <c r="S29" s="12">
        <f>+S28-Q28</f>
        <v>14700</v>
      </c>
    </row>
    <row r="30" spans="1:38" ht="15.75" thickTop="1" x14ac:dyDescent="0.25">
      <c r="A30" s="8"/>
      <c r="B30" s="8"/>
      <c r="C30" s="22"/>
      <c r="D30" s="22"/>
      <c r="E30" s="22"/>
      <c r="F30" s="8"/>
      <c r="G30" s="8"/>
      <c r="H30" s="22"/>
      <c r="I30" s="22"/>
      <c r="J30" s="22"/>
      <c r="K30" s="8"/>
      <c r="L30" s="8"/>
      <c r="M30" s="23"/>
      <c r="N30" s="22"/>
      <c r="O30" s="22"/>
      <c r="P30" s="8"/>
      <c r="Q30" s="8"/>
      <c r="R30" s="22"/>
      <c r="S30" s="8"/>
    </row>
    <row r="31" spans="1:38" x14ac:dyDescent="0.25">
      <c r="A31" s="8"/>
      <c r="B31" s="8"/>
      <c r="C31" s="22"/>
      <c r="D31" s="22"/>
      <c r="E31" s="2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38" x14ac:dyDescent="0.25">
      <c r="A32" s="40" t="s">
        <v>23</v>
      </c>
      <c r="B32" s="40"/>
      <c r="C32" s="40"/>
      <c r="D32" s="40"/>
      <c r="E32" s="21"/>
      <c r="F32" s="40" t="s">
        <v>79</v>
      </c>
      <c r="G32" s="40"/>
      <c r="H32" s="40"/>
      <c r="I32" s="40"/>
      <c r="J32" s="21"/>
      <c r="K32" s="40" t="s">
        <v>49</v>
      </c>
      <c r="L32" s="40"/>
      <c r="M32" s="40"/>
      <c r="N32" s="40"/>
      <c r="O32" s="21"/>
      <c r="P32" s="40" t="s">
        <v>90</v>
      </c>
      <c r="Q32" s="40"/>
      <c r="R32" s="40"/>
      <c r="S32" s="40"/>
    </row>
    <row r="33" spans="1:19" x14ac:dyDescent="0.25">
      <c r="A33" s="23"/>
      <c r="B33" s="8"/>
      <c r="C33" s="25" t="s">
        <v>137</v>
      </c>
      <c r="D33" s="22">
        <f>+'11 30 Trial Balance'!E20</f>
        <v>18129</v>
      </c>
      <c r="E33" s="22"/>
      <c r="F33" s="23"/>
      <c r="G33" s="8"/>
      <c r="H33" s="25" t="s">
        <v>137</v>
      </c>
      <c r="I33" s="22">
        <f>+'11 30 Trial Balance'!E21</f>
        <v>0</v>
      </c>
      <c r="J33" s="22"/>
      <c r="K33" s="23"/>
      <c r="L33" s="8"/>
      <c r="M33" s="25" t="s">
        <v>137</v>
      </c>
      <c r="N33" s="22">
        <f>+'11 30 Trial Balance'!E22</f>
        <v>18321</v>
      </c>
      <c r="O33" s="22"/>
      <c r="P33" s="23"/>
      <c r="Q33" s="8"/>
      <c r="R33" s="25" t="s">
        <v>137</v>
      </c>
      <c r="S33" s="22">
        <f>+'11 30 Trial Balance'!E23</f>
        <v>11602.02</v>
      </c>
    </row>
    <row r="34" spans="1:19" x14ac:dyDescent="0.25">
      <c r="A34" s="23"/>
      <c r="B34" s="8"/>
      <c r="C34" s="24"/>
      <c r="D34" s="22"/>
      <c r="E34" s="22"/>
      <c r="F34" s="23"/>
      <c r="G34" s="8"/>
      <c r="H34" s="24"/>
      <c r="I34" s="22"/>
      <c r="J34" s="22"/>
      <c r="K34" s="23"/>
      <c r="L34" s="8"/>
      <c r="M34" s="24"/>
      <c r="N34" s="22"/>
      <c r="O34" s="22"/>
      <c r="P34" s="23"/>
      <c r="Q34" s="8"/>
      <c r="R34" s="24"/>
      <c r="S34" s="8"/>
    </row>
    <row r="35" spans="1:19" x14ac:dyDescent="0.25">
      <c r="A35" s="23"/>
      <c r="B35" s="8"/>
      <c r="C35" s="24"/>
      <c r="D35" s="22"/>
      <c r="E35" s="22"/>
      <c r="F35" s="23"/>
      <c r="G35" s="8"/>
      <c r="H35" s="24"/>
      <c r="I35" s="22"/>
      <c r="J35" s="22"/>
      <c r="K35" s="23"/>
      <c r="L35" s="8"/>
      <c r="M35" s="24"/>
      <c r="N35" s="22"/>
      <c r="O35" s="22"/>
      <c r="P35" s="23"/>
      <c r="Q35" s="8"/>
      <c r="R35" s="24"/>
      <c r="S35" s="8"/>
    </row>
    <row r="36" spans="1:19" x14ac:dyDescent="0.25">
      <c r="A36" s="23"/>
      <c r="B36" s="8"/>
      <c r="C36" s="24"/>
      <c r="D36" s="22"/>
      <c r="E36" s="22"/>
      <c r="F36" s="23"/>
      <c r="G36" s="8"/>
      <c r="H36" s="24"/>
      <c r="I36" s="22"/>
      <c r="J36" s="22"/>
      <c r="K36" s="23"/>
      <c r="L36" s="8"/>
      <c r="M36" s="24"/>
      <c r="N36" s="22"/>
      <c r="O36" s="22"/>
      <c r="P36" s="23"/>
      <c r="Q36" s="8"/>
      <c r="R36" s="24"/>
      <c r="S36" s="8"/>
    </row>
    <row r="37" spans="1:19" x14ac:dyDescent="0.25">
      <c r="A37" s="23"/>
      <c r="B37" s="8"/>
      <c r="C37" s="24"/>
      <c r="D37" s="22"/>
      <c r="E37" s="22"/>
      <c r="F37" s="23"/>
      <c r="G37" s="8"/>
      <c r="H37" s="24"/>
      <c r="I37" s="22"/>
      <c r="J37" s="22"/>
      <c r="K37" s="23"/>
      <c r="L37" s="8"/>
      <c r="M37" s="24"/>
      <c r="N37" s="22"/>
      <c r="O37" s="22"/>
      <c r="P37" s="23"/>
      <c r="Q37" s="8"/>
      <c r="R37" s="24"/>
      <c r="S37" s="8"/>
    </row>
    <row r="38" spans="1:19" x14ac:dyDescent="0.25">
      <c r="A38" s="23"/>
      <c r="B38" s="8"/>
      <c r="C38" s="24"/>
      <c r="D38" s="22"/>
      <c r="E38" s="22"/>
      <c r="F38" s="23"/>
      <c r="G38" s="8"/>
      <c r="H38" s="24"/>
      <c r="I38" s="22"/>
      <c r="J38" s="22"/>
      <c r="K38" s="23"/>
      <c r="L38" s="8"/>
      <c r="M38" s="24"/>
      <c r="N38" s="22"/>
      <c r="O38" s="22"/>
      <c r="P38" s="23"/>
      <c r="Q38" s="8"/>
      <c r="R38" s="24"/>
      <c r="S38" s="8"/>
    </row>
    <row r="39" spans="1:19" x14ac:dyDescent="0.25">
      <c r="A39" s="23"/>
      <c r="B39" s="8"/>
      <c r="C39" s="24"/>
      <c r="D39" s="22"/>
      <c r="E39" s="22"/>
      <c r="F39" s="23"/>
      <c r="G39" s="8"/>
      <c r="H39" s="24"/>
      <c r="I39" s="22"/>
      <c r="J39" s="22"/>
      <c r="K39" s="23"/>
      <c r="L39" s="8"/>
      <c r="M39" s="24"/>
      <c r="N39" s="22"/>
      <c r="O39" s="22"/>
      <c r="P39" s="23"/>
      <c r="Q39" s="8"/>
      <c r="R39" s="24"/>
      <c r="S39" s="8"/>
    </row>
    <row r="40" spans="1:19" x14ac:dyDescent="0.25">
      <c r="A40" s="23"/>
      <c r="B40" s="35"/>
      <c r="C40" s="24"/>
      <c r="D40" s="10"/>
      <c r="E40" s="22"/>
      <c r="F40" s="23"/>
      <c r="G40" s="35"/>
      <c r="H40" s="24"/>
      <c r="I40" s="10"/>
      <c r="J40" s="22"/>
      <c r="K40" s="23"/>
      <c r="L40" s="35"/>
      <c r="M40" s="24"/>
      <c r="N40" s="10"/>
      <c r="O40" s="22"/>
      <c r="P40" s="23"/>
      <c r="Q40" s="35"/>
      <c r="R40" s="24"/>
      <c r="S40" s="10"/>
    </row>
    <row r="41" spans="1:19" x14ac:dyDescent="0.25">
      <c r="A41" s="23"/>
      <c r="B41" s="8">
        <f>SUM(B33:B40)</f>
        <v>0</v>
      </c>
      <c r="C41" s="24"/>
      <c r="D41" s="22">
        <f>SUM(D33:D40)</f>
        <v>18129</v>
      </c>
      <c r="E41" s="22"/>
      <c r="F41" s="23"/>
      <c r="G41" s="8">
        <f>SUM(G33:G40)</f>
        <v>0</v>
      </c>
      <c r="H41" s="24"/>
      <c r="I41" s="22">
        <f>SUM(I33:I40)</f>
        <v>0</v>
      </c>
      <c r="J41" s="22"/>
      <c r="K41" s="23"/>
      <c r="L41" s="8">
        <f>SUM(L33:L40)</f>
        <v>0</v>
      </c>
      <c r="M41" s="24"/>
      <c r="N41" s="22">
        <f>SUM(N33:N40)</f>
        <v>18321</v>
      </c>
      <c r="O41" s="22"/>
      <c r="P41" s="23"/>
      <c r="Q41" s="8">
        <f>SUM(Q33:Q40)</f>
        <v>0</v>
      </c>
      <c r="R41" s="24"/>
      <c r="S41" s="22">
        <f>SUM(S33:S40)</f>
        <v>11602.02</v>
      </c>
    </row>
    <row r="42" spans="1:19" ht="15.75" thickBot="1" x14ac:dyDescent="0.3">
      <c r="A42" s="23"/>
      <c r="B42" s="8"/>
      <c r="C42" s="24"/>
      <c r="D42" s="12">
        <f>+D41-B41</f>
        <v>18129</v>
      </c>
      <c r="E42" s="22"/>
      <c r="F42" s="23"/>
      <c r="G42" s="8"/>
      <c r="H42" s="24"/>
      <c r="I42" s="12">
        <f>+I41-G41</f>
        <v>0</v>
      </c>
      <c r="J42" s="22"/>
      <c r="K42" s="23"/>
      <c r="L42" s="8"/>
      <c r="M42" s="24"/>
      <c r="N42" s="12">
        <f>+N41-L41</f>
        <v>18321</v>
      </c>
      <c r="O42" s="22"/>
      <c r="P42" s="23"/>
      <c r="Q42" s="8"/>
      <c r="R42" s="24"/>
      <c r="S42" s="12">
        <f>+S41-Q41</f>
        <v>11602.02</v>
      </c>
    </row>
    <row r="43" spans="1:19" ht="15.75" thickTop="1" x14ac:dyDescent="0.25">
      <c r="A43" s="8"/>
      <c r="B43" s="8"/>
      <c r="C43" s="22"/>
      <c r="D43" s="22"/>
      <c r="E43" s="22"/>
      <c r="F43" s="8"/>
      <c r="G43" s="8"/>
      <c r="H43" s="22"/>
      <c r="I43" s="22"/>
      <c r="J43" s="22"/>
      <c r="K43" s="8"/>
      <c r="L43" s="8"/>
      <c r="M43" s="23"/>
      <c r="N43" s="22"/>
      <c r="O43" s="22"/>
      <c r="P43" s="8"/>
      <c r="Q43" s="8"/>
      <c r="R43" s="22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40" t="s">
        <v>92</v>
      </c>
      <c r="B45" s="40"/>
      <c r="C45" s="40"/>
      <c r="D45" s="40"/>
      <c r="E45" s="21"/>
      <c r="F45" s="40" t="s">
        <v>48</v>
      </c>
      <c r="G45" s="40"/>
      <c r="H45" s="40"/>
      <c r="I45" s="40"/>
      <c r="J45" s="21"/>
      <c r="K45" s="40" t="s">
        <v>118</v>
      </c>
      <c r="L45" s="40"/>
      <c r="M45" s="40"/>
      <c r="N45" s="40"/>
      <c r="O45" s="21"/>
      <c r="P45" s="40" t="s">
        <v>50</v>
      </c>
      <c r="Q45" s="40"/>
      <c r="R45" s="40"/>
      <c r="S45" s="40"/>
    </row>
    <row r="46" spans="1:19" x14ac:dyDescent="0.25">
      <c r="A46" s="23"/>
      <c r="B46" s="8"/>
      <c r="C46" s="25" t="s">
        <v>137</v>
      </c>
      <c r="D46" s="22">
        <f>+'11 30 Trial Balance'!E24</f>
        <v>19250</v>
      </c>
      <c r="E46" s="22"/>
      <c r="F46" s="23"/>
      <c r="G46" s="8"/>
      <c r="H46" s="25" t="s">
        <v>137</v>
      </c>
      <c r="I46" s="22">
        <f>+'11 30 Trial Balance'!E25</f>
        <v>350000</v>
      </c>
      <c r="J46" s="22"/>
      <c r="K46" s="23"/>
      <c r="L46" s="8"/>
      <c r="M46" s="25" t="s">
        <v>137</v>
      </c>
      <c r="N46" s="8">
        <f>+'11 30 Trial Balance'!E26</f>
        <v>1578874.38</v>
      </c>
      <c r="O46" s="22"/>
      <c r="P46" s="23"/>
      <c r="Q46" s="8"/>
      <c r="R46" s="25" t="s">
        <v>137</v>
      </c>
      <c r="S46" s="8">
        <f>+'11 30 Trial Balance'!E27</f>
        <v>2491886.5</v>
      </c>
    </row>
    <row r="47" spans="1:19" x14ac:dyDescent="0.25">
      <c r="A47" s="23"/>
      <c r="B47" s="8"/>
      <c r="C47" s="24"/>
      <c r="D47" s="22"/>
      <c r="E47" s="22"/>
      <c r="F47" s="23"/>
      <c r="G47" s="8"/>
      <c r="H47" s="24"/>
      <c r="I47" s="22"/>
      <c r="J47" s="22"/>
      <c r="K47" s="23"/>
      <c r="L47" s="8"/>
      <c r="M47" s="24"/>
      <c r="N47" s="8"/>
      <c r="O47" s="22"/>
      <c r="P47" s="23"/>
      <c r="Q47" s="8"/>
      <c r="R47" s="24"/>
      <c r="S47" s="8"/>
    </row>
    <row r="48" spans="1:19" x14ac:dyDescent="0.25">
      <c r="A48" s="23"/>
      <c r="B48" s="8"/>
      <c r="C48" s="24"/>
      <c r="D48" s="22"/>
      <c r="E48" s="22"/>
      <c r="F48" s="23"/>
      <c r="G48" s="8"/>
      <c r="H48" s="24"/>
      <c r="I48" s="22"/>
      <c r="J48" s="22"/>
      <c r="K48" s="23"/>
      <c r="L48" s="8"/>
      <c r="M48" s="24"/>
      <c r="N48" s="8"/>
      <c r="O48" s="22"/>
      <c r="P48" s="23"/>
      <c r="Q48" s="8"/>
      <c r="R48" s="24"/>
      <c r="S48" s="8"/>
    </row>
    <row r="49" spans="1:19" x14ac:dyDescent="0.25">
      <c r="A49" s="23"/>
      <c r="B49" s="8"/>
      <c r="C49" s="24"/>
      <c r="D49" s="22"/>
      <c r="E49" s="22"/>
      <c r="F49" s="23"/>
      <c r="G49" s="8"/>
      <c r="H49" s="24"/>
      <c r="I49" s="22"/>
      <c r="J49" s="22"/>
      <c r="K49" s="23"/>
      <c r="L49" s="8"/>
      <c r="M49" s="24"/>
      <c r="N49" s="22"/>
      <c r="O49" s="22"/>
      <c r="P49" s="23"/>
      <c r="Q49" s="8"/>
      <c r="R49" s="24"/>
      <c r="S49" s="8"/>
    </row>
    <row r="50" spans="1:19" x14ac:dyDescent="0.25">
      <c r="A50" s="23"/>
      <c r="B50" s="8"/>
      <c r="C50" s="24"/>
      <c r="D50" s="22"/>
      <c r="E50" s="22"/>
      <c r="F50" s="23"/>
      <c r="G50" s="8"/>
      <c r="H50" s="24"/>
      <c r="I50" s="22"/>
      <c r="J50" s="22"/>
      <c r="K50" s="23"/>
      <c r="L50" s="8"/>
      <c r="M50" s="24"/>
      <c r="N50" s="22"/>
      <c r="O50" s="22"/>
      <c r="P50" s="23"/>
      <c r="Q50" s="8"/>
      <c r="R50" s="24"/>
      <c r="S50" s="8"/>
    </row>
    <row r="51" spans="1:19" x14ac:dyDescent="0.25">
      <c r="A51" s="23"/>
      <c r="B51" s="35"/>
      <c r="C51" s="24"/>
      <c r="D51" s="10"/>
      <c r="E51" s="22"/>
      <c r="F51" s="23"/>
      <c r="G51" s="35"/>
      <c r="H51" s="24"/>
      <c r="I51" s="10"/>
      <c r="J51" s="22"/>
      <c r="K51" s="23"/>
      <c r="L51" s="35"/>
      <c r="M51" s="24"/>
      <c r="N51" s="10"/>
      <c r="O51" s="22"/>
      <c r="P51" s="23"/>
      <c r="Q51" s="35"/>
      <c r="R51" s="24"/>
      <c r="S51" s="10"/>
    </row>
    <row r="52" spans="1:19" x14ac:dyDescent="0.25">
      <c r="A52" s="23"/>
      <c r="B52" s="8">
        <f>SUM(B46:B51)</f>
        <v>0</v>
      </c>
      <c r="C52" s="24"/>
      <c r="D52" s="22">
        <f>SUM(D46:D51)</f>
        <v>19250</v>
      </c>
      <c r="E52" s="22"/>
      <c r="F52" s="23"/>
      <c r="G52" s="8">
        <f>SUM(G46:G51)</f>
        <v>0</v>
      </c>
      <c r="H52" s="24"/>
      <c r="I52" s="22">
        <f>SUM(I46:I51)</f>
        <v>350000</v>
      </c>
      <c r="J52" s="22"/>
      <c r="K52" s="23"/>
      <c r="L52" s="8">
        <f>SUM(L46:L51)</f>
        <v>0</v>
      </c>
      <c r="M52" s="24"/>
      <c r="N52" s="22">
        <f>SUM(N46:N51)</f>
        <v>1578874.38</v>
      </c>
      <c r="O52" s="22"/>
      <c r="P52" s="23"/>
      <c r="Q52" s="8">
        <f>SUM(Q46:Q51)</f>
        <v>0</v>
      </c>
      <c r="R52" s="24"/>
      <c r="S52" s="22">
        <f>SUM(S46:S51)</f>
        <v>2491886.5</v>
      </c>
    </row>
    <row r="53" spans="1:19" ht="15.75" thickBot="1" x14ac:dyDescent="0.3">
      <c r="A53" s="23"/>
      <c r="B53" s="8"/>
      <c r="C53" s="24"/>
      <c r="D53" s="12">
        <f>+D52-B52</f>
        <v>19250</v>
      </c>
      <c r="E53" s="22"/>
      <c r="F53" s="23"/>
      <c r="G53" s="8"/>
      <c r="H53" s="24"/>
      <c r="I53" s="12">
        <f>+I52-G52</f>
        <v>350000</v>
      </c>
      <c r="J53" s="22"/>
      <c r="K53" s="23"/>
      <c r="L53" s="8"/>
      <c r="M53" s="24"/>
      <c r="N53" s="12">
        <f>+N52-L52</f>
        <v>1578874.38</v>
      </c>
      <c r="O53" s="22"/>
      <c r="P53" s="23"/>
      <c r="Q53" s="8"/>
      <c r="R53" s="24"/>
      <c r="S53" s="12">
        <f>+S52-Q52</f>
        <v>2491886.5</v>
      </c>
    </row>
    <row r="54" spans="1:19" ht="15.75" thickTop="1" x14ac:dyDescent="0.25">
      <c r="A54" s="8"/>
      <c r="B54" s="8"/>
      <c r="C54" s="22"/>
      <c r="D54" s="22"/>
      <c r="E54" s="22"/>
      <c r="F54" s="8"/>
      <c r="G54" s="8"/>
      <c r="H54" s="22"/>
      <c r="I54" s="22"/>
      <c r="J54" s="22"/>
      <c r="K54" s="8"/>
      <c r="L54" s="8"/>
      <c r="M54" s="23"/>
      <c r="N54" s="22"/>
      <c r="O54" s="22"/>
      <c r="P54" s="8"/>
      <c r="Q54" s="8"/>
      <c r="R54" s="22"/>
      <c r="S54" s="8"/>
    </row>
    <row r="55" spans="1:1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40" t="s">
        <v>24</v>
      </c>
      <c r="B56" s="40"/>
      <c r="C56" s="40"/>
      <c r="D56" s="40"/>
      <c r="E56" s="21"/>
      <c r="F56" s="40" t="s">
        <v>52</v>
      </c>
      <c r="G56" s="40"/>
      <c r="H56" s="40"/>
      <c r="I56" s="40"/>
      <c r="J56" s="21"/>
      <c r="K56" s="40" t="s">
        <v>53</v>
      </c>
      <c r="L56" s="40"/>
      <c r="M56" s="40"/>
      <c r="N56" s="40"/>
      <c r="O56" s="21"/>
      <c r="P56" s="40" t="s">
        <v>17</v>
      </c>
      <c r="Q56" s="40"/>
      <c r="R56" s="40"/>
      <c r="S56" s="40"/>
    </row>
    <row r="57" spans="1:19" x14ac:dyDescent="0.25">
      <c r="A57" s="23"/>
      <c r="B57" s="8"/>
      <c r="C57" s="25" t="s">
        <v>137</v>
      </c>
      <c r="D57" s="22">
        <f>+'11 30 Trial Balance'!E28</f>
        <v>466370.16</v>
      </c>
      <c r="E57" s="22"/>
      <c r="F57" s="23" t="s">
        <v>137</v>
      </c>
      <c r="G57" s="8">
        <f>+'11 30 Trial Balance'!C29</f>
        <v>1863144.88</v>
      </c>
      <c r="H57" s="24"/>
      <c r="I57" s="8"/>
      <c r="J57" s="22"/>
      <c r="K57" s="23" t="s">
        <v>137</v>
      </c>
      <c r="L57" s="8">
        <f>+'11 30 Trial Balance'!C30</f>
        <v>314567.98</v>
      </c>
      <c r="M57" s="24"/>
      <c r="N57" s="8"/>
      <c r="O57" s="22"/>
      <c r="P57" s="23" t="s">
        <v>137</v>
      </c>
      <c r="Q57" s="8">
        <f>+'11 30 Trial Balance'!C31</f>
        <v>1764</v>
      </c>
      <c r="R57" s="24"/>
      <c r="S57" s="8"/>
    </row>
    <row r="58" spans="1:19" x14ac:dyDescent="0.25">
      <c r="A58" s="23"/>
      <c r="B58" s="8"/>
      <c r="C58" s="24"/>
      <c r="D58" s="22"/>
      <c r="E58" s="22"/>
      <c r="F58" s="23"/>
      <c r="G58" s="8"/>
      <c r="H58" s="24"/>
      <c r="I58" s="22"/>
      <c r="J58" s="22"/>
      <c r="K58" s="23"/>
      <c r="L58" s="8"/>
      <c r="M58" s="24"/>
      <c r="N58" s="22"/>
      <c r="O58" s="22"/>
      <c r="P58" s="23"/>
      <c r="Q58" s="8"/>
      <c r="R58" s="24"/>
      <c r="S58" s="8"/>
    </row>
    <row r="59" spans="1:19" x14ac:dyDescent="0.25">
      <c r="A59" s="23"/>
      <c r="B59" s="8"/>
      <c r="C59" s="24"/>
      <c r="D59" s="22"/>
      <c r="E59" s="22"/>
      <c r="F59" s="23"/>
      <c r="G59" s="8"/>
      <c r="H59" s="24"/>
      <c r="I59" s="22"/>
      <c r="J59" s="22"/>
      <c r="K59" s="23"/>
      <c r="L59" s="8"/>
      <c r="M59" s="24"/>
      <c r="N59" s="22"/>
      <c r="O59" s="22"/>
      <c r="P59" s="23"/>
      <c r="Q59" s="8"/>
      <c r="R59" s="24"/>
      <c r="S59" s="8"/>
    </row>
    <row r="60" spans="1:19" x14ac:dyDescent="0.25">
      <c r="A60" s="23"/>
      <c r="B60" s="8"/>
      <c r="C60" s="24"/>
      <c r="D60" s="22"/>
      <c r="E60" s="22"/>
      <c r="F60" s="23"/>
      <c r="G60" s="8"/>
      <c r="H60" s="24"/>
      <c r="I60" s="22"/>
      <c r="J60" s="22"/>
      <c r="K60" s="23"/>
      <c r="L60" s="8"/>
      <c r="M60" s="24"/>
      <c r="N60" s="22"/>
      <c r="O60" s="22"/>
      <c r="P60" s="23"/>
      <c r="Q60" s="8"/>
      <c r="R60" s="24"/>
      <c r="S60" s="8"/>
    </row>
    <row r="61" spans="1:19" x14ac:dyDescent="0.25">
      <c r="A61" s="23"/>
      <c r="B61" s="8"/>
      <c r="C61" s="24"/>
      <c r="D61" s="22"/>
      <c r="E61" s="22"/>
      <c r="F61" s="23"/>
      <c r="G61" s="8"/>
      <c r="H61" s="24"/>
      <c r="I61" s="22"/>
      <c r="J61" s="22"/>
      <c r="K61" s="23"/>
      <c r="L61" s="8"/>
      <c r="M61" s="24"/>
      <c r="N61" s="22"/>
      <c r="O61" s="22"/>
      <c r="P61" s="23"/>
      <c r="Q61" s="8"/>
      <c r="R61" s="24"/>
      <c r="S61" s="8"/>
    </row>
    <row r="62" spans="1:19" x14ac:dyDescent="0.25">
      <c r="A62" s="23"/>
      <c r="B62" s="35"/>
      <c r="C62" s="24"/>
      <c r="D62" s="10"/>
      <c r="E62" s="22"/>
      <c r="F62" s="23"/>
      <c r="G62" s="35"/>
      <c r="H62" s="24"/>
      <c r="I62" s="10"/>
      <c r="J62" s="22"/>
      <c r="K62" s="23"/>
      <c r="L62" s="35"/>
      <c r="M62" s="24"/>
      <c r="N62" s="10"/>
      <c r="O62" s="22"/>
      <c r="P62" s="23"/>
      <c r="Q62" s="35"/>
      <c r="R62" s="24"/>
      <c r="S62" s="10"/>
    </row>
    <row r="63" spans="1:19" x14ac:dyDescent="0.25">
      <c r="A63" s="23"/>
      <c r="B63" s="8">
        <f>SUM(B57:B62)</f>
        <v>0</v>
      </c>
      <c r="C63" s="24"/>
      <c r="D63" s="22">
        <f>SUM(D57:D62)</f>
        <v>466370.16</v>
      </c>
      <c r="E63" s="22"/>
      <c r="F63" s="23"/>
      <c r="G63" s="8">
        <f>SUM(G57:G62)</f>
        <v>1863144.88</v>
      </c>
      <c r="H63" s="24"/>
      <c r="I63" s="22">
        <f>SUM(I57:I62)</f>
        <v>0</v>
      </c>
      <c r="J63" s="22"/>
      <c r="K63" s="23"/>
      <c r="L63" s="8">
        <f>SUM(L57:L62)</f>
        <v>314567.98</v>
      </c>
      <c r="M63" s="24"/>
      <c r="N63" s="22">
        <f>SUM(N57:N62)</f>
        <v>0</v>
      </c>
      <c r="O63" s="22"/>
      <c r="P63" s="23"/>
      <c r="Q63" s="8">
        <f>SUM(Q57:Q62)</f>
        <v>1764</v>
      </c>
      <c r="R63" s="24"/>
      <c r="S63" s="22">
        <f>SUM(S57:S62)</f>
        <v>0</v>
      </c>
    </row>
    <row r="64" spans="1:19" ht="15.75" thickBot="1" x14ac:dyDescent="0.3">
      <c r="A64" s="23"/>
      <c r="B64" s="8"/>
      <c r="C64" s="24"/>
      <c r="D64" s="12">
        <f>+D63-B63</f>
        <v>466370.16</v>
      </c>
      <c r="E64" s="22"/>
      <c r="F64" s="23"/>
      <c r="G64" s="34">
        <f>+G63-I63</f>
        <v>1863144.88</v>
      </c>
      <c r="H64" s="24"/>
      <c r="I64" s="22"/>
      <c r="J64" s="22"/>
      <c r="K64" s="23"/>
      <c r="L64" s="34">
        <f>+L63-N63</f>
        <v>314567.98</v>
      </c>
      <c r="M64" s="24"/>
      <c r="N64" s="22"/>
      <c r="O64" s="22"/>
      <c r="P64" s="23"/>
      <c r="Q64" s="34">
        <f>+Q63-S63</f>
        <v>1764</v>
      </c>
      <c r="R64" s="24"/>
      <c r="S64" s="22"/>
    </row>
    <row r="65" spans="1:19" ht="15.75" thickTop="1" x14ac:dyDescent="0.25">
      <c r="A65" s="8"/>
      <c r="B65" s="8"/>
      <c r="C65" s="22"/>
      <c r="D65" s="22"/>
      <c r="E65" s="22"/>
      <c r="F65" s="8"/>
      <c r="G65" s="8"/>
      <c r="H65" s="22"/>
      <c r="I65" s="22"/>
      <c r="J65" s="22"/>
      <c r="K65" s="8"/>
      <c r="L65" s="8"/>
      <c r="M65" s="23"/>
      <c r="N65" s="22"/>
      <c r="O65" s="22"/>
      <c r="P65" s="8"/>
      <c r="Q65" s="8"/>
      <c r="R65" s="22"/>
      <c r="S65" s="8"/>
    </row>
    <row r="66" spans="1:1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40" t="s">
        <v>56</v>
      </c>
      <c r="B67" s="40"/>
      <c r="C67" s="40"/>
      <c r="D67" s="40"/>
      <c r="E67" s="21"/>
      <c r="F67" s="40" t="s">
        <v>18</v>
      </c>
      <c r="G67" s="40"/>
      <c r="H67" s="40"/>
      <c r="I67" s="40"/>
      <c r="J67" s="21"/>
      <c r="K67" s="40" t="s">
        <v>51</v>
      </c>
      <c r="L67" s="40"/>
      <c r="M67" s="40"/>
      <c r="N67" s="40"/>
      <c r="O67" s="21"/>
      <c r="P67" s="40" t="s">
        <v>54</v>
      </c>
      <c r="Q67" s="40"/>
      <c r="R67" s="40"/>
      <c r="S67" s="40"/>
    </row>
    <row r="68" spans="1:19" x14ac:dyDescent="0.25">
      <c r="A68" s="23" t="s">
        <v>137</v>
      </c>
      <c r="B68" s="8">
        <f>+'11 30 Trial Balance'!C32</f>
        <v>17193.400000000001</v>
      </c>
      <c r="C68" s="24"/>
      <c r="D68" s="22"/>
      <c r="E68" s="22"/>
      <c r="F68" s="23" t="s">
        <v>137</v>
      </c>
      <c r="G68" s="8">
        <f>+'11 30 Trial Balance'!C33</f>
        <v>587370.56000000006</v>
      </c>
      <c r="H68" s="24"/>
      <c r="I68" s="22"/>
      <c r="J68" s="22"/>
      <c r="K68" s="23" t="s">
        <v>137</v>
      </c>
      <c r="L68" s="8">
        <f>+'11 30 Trial Balance'!C34</f>
        <v>78471.839999999997</v>
      </c>
      <c r="M68" s="24"/>
      <c r="N68" s="22"/>
      <c r="O68" s="22"/>
      <c r="P68" s="23" t="s">
        <v>137</v>
      </c>
      <c r="Q68" s="8">
        <f>+'11 30 Trial Balance'!C35</f>
        <v>19250</v>
      </c>
      <c r="R68" s="24"/>
      <c r="S68" s="8"/>
    </row>
    <row r="69" spans="1:19" x14ac:dyDescent="0.25">
      <c r="A69" s="23"/>
      <c r="B69" s="8"/>
      <c r="C69" s="24"/>
      <c r="D69" s="22"/>
      <c r="E69" s="22"/>
      <c r="F69" s="23"/>
      <c r="G69" s="8"/>
      <c r="H69" s="24"/>
      <c r="I69" s="22"/>
      <c r="J69" s="22"/>
      <c r="K69" s="23"/>
      <c r="L69" s="8"/>
      <c r="M69" s="24"/>
      <c r="N69" s="22"/>
      <c r="O69" s="22"/>
      <c r="P69" s="23"/>
      <c r="Q69" s="8"/>
      <c r="R69" s="24"/>
      <c r="S69" s="8"/>
    </row>
    <row r="70" spans="1:19" x14ac:dyDescent="0.25">
      <c r="A70" s="23"/>
      <c r="B70" s="8"/>
      <c r="C70" s="24"/>
      <c r="D70" s="22"/>
      <c r="E70" s="22"/>
      <c r="F70" s="23"/>
      <c r="G70" s="8"/>
      <c r="H70" s="24"/>
      <c r="I70" s="22"/>
      <c r="J70" s="22"/>
      <c r="K70" s="23"/>
      <c r="L70" s="8"/>
      <c r="M70" s="24"/>
      <c r="N70" s="22"/>
      <c r="O70" s="22"/>
      <c r="P70" s="23"/>
      <c r="Q70" s="8"/>
      <c r="R70" s="24"/>
      <c r="S70" s="8"/>
    </row>
    <row r="71" spans="1:19" x14ac:dyDescent="0.25">
      <c r="A71" s="23"/>
      <c r="B71" s="8"/>
      <c r="C71" s="24"/>
      <c r="D71" s="22"/>
      <c r="E71" s="22"/>
      <c r="F71" s="23"/>
      <c r="G71" s="8"/>
      <c r="H71" s="24"/>
      <c r="I71" s="22"/>
      <c r="J71" s="22"/>
      <c r="K71" s="23"/>
      <c r="L71" s="8"/>
      <c r="M71" s="24"/>
      <c r="N71" s="22"/>
      <c r="O71" s="22"/>
      <c r="P71" s="23"/>
      <c r="Q71" s="8"/>
      <c r="R71" s="24"/>
      <c r="S71" s="8"/>
    </row>
    <row r="72" spans="1:19" x14ac:dyDescent="0.25">
      <c r="A72" s="23"/>
      <c r="B72" s="8"/>
      <c r="C72" s="24"/>
      <c r="D72" s="22"/>
      <c r="E72" s="22"/>
      <c r="F72" s="23"/>
      <c r="G72" s="8"/>
      <c r="H72" s="24"/>
      <c r="I72" s="22"/>
      <c r="J72" s="22"/>
      <c r="K72" s="23"/>
      <c r="L72" s="8"/>
      <c r="M72" s="24"/>
      <c r="N72" s="22"/>
      <c r="O72" s="22"/>
      <c r="P72" s="23"/>
      <c r="Q72" s="8"/>
      <c r="R72" s="24"/>
      <c r="S72" s="8"/>
    </row>
    <row r="73" spans="1:19" x14ac:dyDescent="0.25">
      <c r="A73" s="23"/>
      <c r="B73" s="8"/>
      <c r="C73" s="24"/>
      <c r="D73" s="22"/>
      <c r="E73" s="22"/>
      <c r="F73" s="23"/>
      <c r="G73" s="8"/>
      <c r="H73" s="24"/>
      <c r="I73" s="22"/>
      <c r="J73" s="22"/>
      <c r="K73" s="23"/>
      <c r="L73" s="8"/>
      <c r="M73" s="24"/>
      <c r="N73" s="22"/>
      <c r="O73" s="22"/>
      <c r="P73" s="23"/>
      <c r="Q73" s="8"/>
      <c r="R73" s="24"/>
      <c r="S73" s="8"/>
    </row>
    <row r="74" spans="1:19" x14ac:dyDescent="0.25">
      <c r="A74" s="23"/>
      <c r="B74" s="35"/>
      <c r="C74" s="24"/>
      <c r="D74" s="10"/>
      <c r="E74" s="22"/>
      <c r="F74" s="23"/>
      <c r="G74" s="35"/>
      <c r="H74" s="24"/>
      <c r="I74" s="10"/>
      <c r="J74" s="22"/>
      <c r="K74" s="23"/>
      <c r="L74" s="35"/>
      <c r="M74" s="24"/>
      <c r="N74" s="10"/>
      <c r="O74" s="22"/>
      <c r="P74" s="23"/>
      <c r="Q74" s="35"/>
      <c r="R74" s="24"/>
      <c r="S74" s="10"/>
    </row>
    <row r="75" spans="1:19" x14ac:dyDescent="0.25">
      <c r="A75" s="23"/>
      <c r="B75" s="8">
        <f>SUM(B68:B74)</f>
        <v>17193.400000000001</v>
      </c>
      <c r="C75" s="24"/>
      <c r="D75" s="22">
        <f>SUM(D68:D74)</f>
        <v>0</v>
      </c>
      <c r="E75" s="22"/>
      <c r="F75" s="23"/>
      <c r="G75" s="8">
        <f>SUM(G68:G74)</f>
        <v>587370.56000000006</v>
      </c>
      <c r="H75" s="24"/>
      <c r="I75" s="22">
        <f>SUM(I68:I74)</f>
        <v>0</v>
      </c>
      <c r="J75" s="22"/>
      <c r="K75" s="23"/>
      <c r="L75" s="8">
        <f>SUM(L68:L74)</f>
        <v>78471.839999999997</v>
      </c>
      <c r="M75" s="24"/>
      <c r="N75" s="22">
        <f>SUM(N68:N74)</f>
        <v>0</v>
      </c>
      <c r="O75" s="22"/>
      <c r="P75" s="23"/>
      <c r="Q75" s="8">
        <f>SUM(Q68:Q74)</f>
        <v>19250</v>
      </c>
      <c r="R75" s="24"/>
      <c r="S75" s="22">
        <f>SUM(S68:S74)</f>
        <v>0</v>
      </c>
    </row>
    <row r="76" spans="1:19" ht="15.75" thickBot="1" x14ac:dyDescent="0.3">
      <c r="A76" s="23"/>
      <c r="B76" s="34">
        <f>+B75-D75</f>
        <v>17193.400000000001</v>
      </c>
      <c r="C76" s="24"/>
      <c r="D76" s="22"/>
      <c r="E76" s="22"/>
      <c r="F76" s="23"/>
      <c r="G76" s="34">
        <f>+G75-I75</f>
        <v>587370.56000000006</v>
      </c>
      <c r="H76" s="24"/>
      <c r="I76" s="22"/>
      <c r="J76" s="22"/>
      <c r="K76" s="23"/>
      <c r="L76" s="34">
        <f>+L75-N75</f>
        <v>78471.839999999997</v>
      </c>
      <c r="M76" s="24"/>
      <c r="N76" s="22"/>
      <c r="O76" s="22"/>
      <c r="P76" s="23"/>
      <c r="Q76" s="34">
        <f>+Q75-S75</f>
        <v>19250</v>
      </c>
      <c r="R76" s="24"/>
      <c r="S76" s="22"/>
    </row>
    <row r="77" spans="1:19" ht="15.75" thickTop="1" x14ac:dyDescent="0.25">
      <c r="A77" s="8"/>
      <c r="B77" s="8"/>
      <c r="C77" s="22"/>
      <c r="D77" s="22"/>
      <c r="E77" s="22"/>
      <c r="F77" s="8"/>
      <c r="G77" s="8"/>
      <c r="H77" s="22"/>
      <c r="I77" s="22"/>
      <c r="J77" s="22"/>
      <c r="K77" s="8"/>
      <c r="L77" s="8"/>
      <c r="M77" s="23"/>
      <c r="N77" s="22"/>
      <c r="O77" s="22"/>
      <c r="P77" s="8"/>
      <c r="Q77" s="8"/>
      <c r="R77" s="22"/>
      <c r="S77" s="8"/>
    </row>
    <row r="78" spans="1:1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40" t="s">
        <v>55</v>
      </c>
      <c r="B81" s="40"/>
      <c r="C81" s="40"/>
      <c r="D81" s="40"/>
      <c r="E81" s="21"/>
      <c r="F81" s="40" t="s">
        <v>19</v>
      </c>
      <c r="G81" s="40"/>
      <c r="H81" s="40"/>
      <c r="I81" s="40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23" t="s">
        <v>137</v>
      </c>
      <c r="B82" s="8">
        <f>+'11 30 Trial Balance'!C36</f>
        <v>7700</v>
      </c>
      <c r="C82" s="24"/>
      <c r="D82" s="22"/>
      <c r="E82" s="22"/>
      <c r="F82" s="23" t="s">
        <v>137</v>
      </c>
      <c r="G82" s="8">
        <f>+'11 30 Trial Balance'!C37</f>
        <v>21971.4</v>
      </c>
      <c r="H82" s="24"/>
      <c r="I82" s="22"/>
      <c r="J82" s="22"/>
      <c r="K82" s="23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23"/>
      <c r="B83" s="8"/>
      <c r="C83" s="24"/>
      <c r="D83" s="22"/>
      <c r="E83" s="22"/>
      <c r="F83" s="23"/>
      <c r="G83" s="8"/>
      <c r="H83" s="24"/>
      <c r="I83" s="22"/>
      <c r="J83" s="22"/>
      <c r="K83" s="23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23"/>
      <c r="B84" s="8"/>
      <c r="C84" s="24"/>
      <c r="D84" s="22"/>
      <c r="E84" s="22"/>
      <c r="F84" s="23"/>
      <c r="G84" s="8"/>
      <c r="H84" s="24"/>
      <c r="I84" s="22"/>
      <c r="J84" s="22"/>
      <c r="K84" s="23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23"/>
      <c r="B85" s="35"/>
      <c r="C85" s="24"/>
      <c r="D85" s="10"/>
      <c r="E85" s="22"/>
      <c r="F85" s="23"/>
      <c r="G85" s="35"/>
      <c r="H85" s="24"/>
      <c r="I85" s="10"/>
      <c r="J85" s="22"/>
      <c r="K85" s="23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23"/>
      <c r="B86" s="8">
        <f>SUM(B82:B85)</f>
        <v>7700</v>
      </c>
      <c r="C86" s="24"/>
      <c r="D86" s="22">
        <f>SUM(D82:D85)</f>
        <v>0</v>
      </c>
      <c r="E86" s="22"/>
      <c r="F86" s="23"/>
      <c r="G86" s="8">
        <f>SUM(G82:G85)</f>
        <v>21971.4</v>
      </c>
      <c r="H86" s="24"/>
      <c r="I86" s="22">
        <f>SUM(I82:I85)</f>
        <v>0</v>
      </c>
      <c r="J86" s="22"/>
      <c r="K86" s="23"/>
      <c r="L86" s="8"/>
      <c r="M86" s="8"/>
      <c r="N86" s="8"/>
      <c r="O86" s="8"/>
      <c r="P86" s="8"/>
      <c r="Q86" s="8"/>
      <c r="R86" s="8"/>
      <c r="S86" s="8"/>
    </row>
    <row r="87" spans="1:19" ht="15.75" thickBot="1" x14ac:dyDescent="0.3">
      <c r="A87" s="23"/>
      <c r="B87" s="34">
        <f>+B86-D86</f>
        <v>7700</v>
      </c>
      <c r="C87" s="24"/>
      <c r="D87" s="22"/>
      <c r="E87" s="22"/>
      <c r="F87" s="23"/>
      <c r="G87" s="34">
        <f>+G86-I86</f>
        <v>21971.4</v>
      </c>
      <c r="H87" s="24"/>
      <c r="I87" s="22"/>
      <c r="J87" s="22"/>
      <c r="K87" s="23"/>
      <c r="L87" s="8"/>
      <c r="M87" s="8"/>
      <c r="N87" s="8"/>
      <c r="O87" s="8"/>
      <c r="P87" s="8"/>
      <c r="Q87" s="8"/>
      <c r="R87" s="8"/>
      <c r="S87" s="8"/>
    </row>
    <row r="88" spans="1:19" ht="15.75" thickTop="1" x14ac:dyDescent="0.25">
      <c r="A88" s="8"/>
      <c r="B88" s="8"/>
      <c r="C88" s="22"/>
      <c r="D88" s="22"/>
      <c r="E88" s="22"/>
      <c r="F88" s="8"/>
      <c r="G88" s="8"/>
      <c r="H88" s="22"/>
      <c r="I88" s="22"/>
      <c r="J88" s="22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</sheetData>
  <mergeCells count="29">
    <mergeCell ref="A2:D2"/>
    <mergeCell ref="F2:I2"/>
    <mergeCell ref="K2:N2"/>
    <mergeCell ref="P2:S2"/>
    <mergeCell ref="F13:I13"/>
    <mergeCell ref="K13:N13"/>
    <mergeCell ref="P13:S13"/>
    <mergeCell ref="A23:D23"/>
    <mergeCell ref="F23:I23"/>
    <mergeCell ref="K23:N23"/>
    <mergeCell ref="P23:S23"/>
    <mergeCell ref="A32:D32"/>
    <mergeCell ref="F32:I32"/>
    <mergeCell ref="K32:N32"/>
    <mergeCell ref="P32:S32"/>
    <mergeCell ref="P67:S67"/>
    <mergeCell ref="A45:D45"/>
    <mergeCell ref="F45:I45"/>
    <mergeCell ref="K45:N45"/>
    <mergeCell ref="P45:S45"/>
    <mergeCell ref="A56:D56"/>
    <mergeCell ref="F56:I56"/>
    <mergeCell ref="K56:N56"/>
    <mergeCell ref="P56:S56"/>
    <mergeCell ref="A81:D81"/>
    <mergeCell ref="F81:I81"/>
    <mergeCell ref="A67:D67"/>
    <mergeCell ref="F67:I67"/>
    <mergeCell ref="K67:N67"/>
  </mergeCells>
  <printOptions horizontalCentered="1"/>
  <pageMargins left="0.33" right="0.37" top="0.75" bottom="0.75" header="0.3" footer="0.3"/>
  <pageSetup scale="84" orientation="portrait" r:id="rId1"/>
  <headerFooter>
    <oddHeader>&amp;C&amp;16PROBLEM 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defaultRowHeight="15" x14ac:dyDescent="0.25"/>
  <cols>
    <col min="1" max="1" width="22.140625" customWidth="1"/>
    <col min="2" max="3" width="12.5703125" bestFit="1" customWidth="1"/>
  </cols>
  <sheetData>
    <row r="1" spans="1:5" x14ac:dyDescent="0.25">
      <c r="A1" s="5"/>
      <c r="B1" s="5"/>
      <c r="C1" s="5"/>
      <c r="D1" s="5"/>
      <c r="E1" s="5"/>
    </row>
    <row r="2" spans="1:5" x14ac:dyDescent="0.25">
      <c r="A2" s="5" t="s">
        <v>26</v>
      </c>
      <c r="B2" s="6" t="s">
        <v>27</v>
      </c>
      <c r="C2" s="6" t="s">
        <v>28</v>
      </c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 t="s">
        <v>29</v>
      </c>
      <c r="B4" s="27"/>
      <c r="C4" s="27"/>
      <c r="D4" s="5"/>
      <c r="E4" s="5"/>
    </row>
    <row r="5" spans="1:5" x14ac:dyDescent="0.25">
      <c r="A5" s="5" t="s">
        <v>30</v>
      </c>
      <c r="B5" s="27"/>
      <c r="C5" s="8"/>
      <c r="D5" s="5"/>
      <c r="E5" s="5"/>
    </row>
    <row r="6" spans="1:5" x14ac:dyDescent="0.25">
      <c r="A6" s="5" t="s">
        <v>31</v>
      </c>
      <c r="B6" s="28">
        <v>29148</v>
      </c>
      <c r="C6" s="28">
        <v>5511</v>
      </c>
      <c r="D6" s="5"/>
      <c r="E6" s="5"/>
    </row>
    <row r="7" spans="1:5" ht="15.75" thickBot="1" x14ac:dyDescent="0.3">
      <c r="A7" s="5" t="s">
        <v>100</v>
      </c>
      <c r="B7" s="12"/>
      <c r="C7" s="12"/>
    </row>
    <row r="8" spans="1:5" ht="15.75" thickTop="1" x14ac:dyDescent="0.25">
      <c r="E8" s="7"/>
    </row>
    <row r="10" spans="1:5" x14ac:dyDescent="0.25">
      <c r="B10" s="29"/>
      <c r="C10" s="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/>
  </sheetViews>
  <sheetFormatPr defaultRowHeight="15" x14ac:dyDescent="0.25"/>
  <cols>
    <col min="1" max="1" width="3.7109375" customWidth="1"/>
    <col min="2" max="2" width="31.28515625" customWidth="1"/>
    <col min="3" max="3" width="16.7109375" customWidth="1"/>
    <col min="4" max="4" width="3.7109375" customWidth="1"/>
    <col min="5" max="5" width="16.7109375" customWidth="1"/>
    <col min="6" max="6" width="4.7109375" customWidth="1"/>
    <col min="8" max="8" width="13.28515625" bestFit="1" customWidth="1"/>
  </cols>
  <sheetData>
    <row r="1" spans="1:5" x14ac:dyDescent="0.25">
      <c r="A1" t="s">
        <v>119</v>
      </c>
    </row>
    <row r="2" spans="1:5" ht="14.25" customHeight="1" x14ac:dyDescent="0.25">
      <c r="A2" s="43" t="s">
        <v>141</v>
      </c>
    </row>
    <row r="3" spans="1:5" ht="14.25" customHeight="1" x14ac:dyDescent="0.25">
      <c r="A3" s="43" t="s">
        <v>142</v>
      </c>
    </row>
    <row r="5" spans="1:5" x14ac:dyDescent="0.25">
      <c r="A5" s="37" t="s">
        <v>97</v>
      </c>
      <c r="B5" s="37"/>
      <c r="C5" s="37"/>
      <c r="D5" s="37"/>
      <c r="E5" s="37"/>
    </row>
    <row r="6" spans="1:5" x14ac:dyDescent="0.25">
      <c r="A6" s="37" t="s">
        <v>107</v>
      </c>
      <c r="B6" s="37"/>
      <c r="C6" s="37"/>
      <c r="D6" s="37"/>
      <c r="E6" s="37"/>
    </row>
    <row r="7" spans="1:5" x14ac:dyDescent="0.25">
      <c r="A7" s="38" t="s">
        <v>135</v>
      </c>
      <c r="B7" s="39"/>
      <c r="C7" s="39"/>
      <c r="D7" s="39"/>
      <c r="E7" s="39"/>
    </row>
    <row r="9" spans="1:5" x14ac:dyDescent="0.25">
      <c r="C9" s="20" t="s">
        <v>21</v>
      </c>
      <c r="E9" s="20" t="s">
        <v>22</v>
      </c>
    </row>
    <row r="10" spans="1:5" x14ac:dyDescent="0.25">
      <c r="B10" t="s">
        <v>12</v>
      </c>
      <c r="C10" s="8">
        <f>'T-Accounts'!B20</f>
        <v>50755</v>
      </c>
      <c r="D10" s="8"/>
      <c r="E10" s="8"/>
    </row>
    <row r="11" spans="1:5" x14ac:dyDescent="0.25">
      <c r="B11" t="s">
        <v>45</v>
      </c>
      <c r="C11" s="8"/>
      <c r="D11" s="8"/>
      <c r="E11" s="8"/>
    </row>
    <row r="12" spans="1:5" x14ac:dyDescent="0.25">
      <c r="B12" t="s">
        <v>46</v>
      </c>
      <c r="C12" s="8"/>
      <c r="D12" s="8"/>
      <c r="E12" s="8"/>
    </row>
    <row r="13" spans="1:5" x14ac:dyDescent="0.25">
      <c r="B13" t="s">
        <v>43</v>
      </c>
      <c r="C13" s="8"/>
      <c r="D13" s="8"/>
      <c r="E13" s="8"/>
    </row>
    <row r="14" spans="1:5" x14ac:dyDescent="0.25">
      <c r="B14" t="s">
        <v>44</v>
      </c>
      <c r="C14" s="8"/>
      <c r="D14" s="8"/>
      <c r="E14" s="8"/>
    </row>
    <row r="15" spans="1:5" x14ac:dyDescent="0.25">
      <c r="B15" t="s">
        <v>13</v>
      </c>
      <c r="C15" s="8"/>
      <c r="D15" s="8"/>
      <c r="E15" s="8"/>
    </row>
    <row r="16" spans="1:5" x14ac:dyDescent="0.25">
      <c r="B16" t="s">
        <v>14</v>
      </c>
      <c r="C16" s="8"/>
      <c r="D16" s="8"/>
      <c r="E16" s="8"/>
    </row>
    <row r="17" spans="2:8" x14ac:dyDescent="0.25">
      <c r="B17" t="s">
        <v>15</v>
      </c>
      <c r="C17" s="8"/>
      <c r="D17" s="8"/>
      <c r="E17" s="8"/>
    </row>
    <row r="18" spans="2:8" x14ac:dyDescent="0.25">
      <c r="B18" t="s">
        <v>60</v>
      </c>
      <c r="C18" s="8"/>
      <c r="D18" s="8"/>
      <c r="E18" s="8"/>
    </row>
    <row r="19" spans="2:8" x14ac:dyDescent="0.25">
      <c r="B19" t="s">
        <v>16</v>
      </c>
      <c r="C19" s="8"/>
      <c r="D19" s="8"/>
      <c r="E19" s="8"/>
    </row>
    <row r="20" spans="2:8" x14ac:dyDescent="0.25">
      <c r="B20" t="s">
        <v>47</v>
      </c>
      <c r="C20" s="8"/>
      <c r="D20" s="8"/>
      <c r="E20" s="8"/>
    </row>
    <row r="21" spans="2:8" x14ac:dyDescent="0.25">
      <c r="B21" t="s">
        <v>23</v>
      </c>
      <c r="C21" s="8"/>
      <c r="D21" s="8"/>
      <c r="E21" s="8"/>
    </row>
    <row r="22" spans="2:8" x14ac:dyDescent="0.25">
      <c r="B22" t="s">
        <v>79</v>
      </c>
      <c r="C22" s="8"/>
      <c r="D22" s="8"/>
      <c r="E22" s="8"/>
    </row>
    <row r="23" spans="2:8" x14ac:dyDescent="0.25">
      <c r="B23" t="s">
        <v>49</v>
      </c>
      <c r="C23" s="8"/>
      <c r="D23" s="8"/>
      <c r="E23" s="8"/>
    </row>
    <row r="24" spans="2:8" x14ac:dyDescent="0.25">
      <c r="B24" t="s">
        <v>90</v>
      </c>
      <c r="C24" s="8"/>
      <c r="D24" s="8"/>
      <c r="E24" s="8"/>
    </row>
    <row r="25" spans="2:8" x14ac:dyDescent="0.25">
      <c r="B25" t="s">
        <v>92</v>
      </c>
      <c r="C25" s="8"/>
      <c r="D25" s="8"/>
      <c r="E25" s="8"/>
    </row>
    <row r="26" spans="2:8" x14ac:dyDescent="0.25">
      <c r="B26" t="s">
        <v>48</v>
      </c>
      <c r="C26" s="8"/>
      <c r="D26" s="8"/>
      <c r="E26" s="8"/>
    </row>
    <row r="27" spans="2:8" x14ac:dyDescent="0.25">
      <c r="B27" t="s">
        <v>118</v>
      </c>
      <c r="C27" s="8"/>
      <c r="D27" s="8"/>
      <c r="E27" s="8"/>
    </row>
    <row r="28" spans="2:8" x14ac:dyDescent="0.25">
      <c r="B28" t="s">
        <v>50</v>
      </c>
      <c r="C28" s="8"/>
      <c r="D28" s="8"/>
      <c r="E28" s="8"/>
    </row>
    <row r="29" spans="2:8" x14ac:dyDescent="0.25">
      <c r="B29" t="s">
        <v>24</v>
      </c>
      <c r="C29" s="8"/>
      <c r="D29" s="8"/>
      <c r="E29" s="8"/>
    </row>
    <row r="30" spans="2:8" x14ac:dyDescent="0.25">
      <c r="B30" t="s">
        <v>52</v>
      </c>
      <c r="C30" s="8"/>
      <c r="D30" s="8"/>
      <c r="E30" s="8"/>
    </row>
    <row r="31" spans="2:8" x14ac:dyDescent="0.25">
      <c r="B31" t="s">
        <v>53</v>
      </c>
      <c r="C31" s="8"/>
      <c r="D31" s="8"/>
      <c r="E31" s="8"/>
      <c r="H31" s="19"/>
    </row>
    <row r="32" spans="2:8" x14ac:dyDescent="0.25">
      <c r="B32" t="s">
        <v>17</v>
      </c>
      <c r="C32" s="8"/>
      <c r="D32" s="8"/>
      <c r="E32" s="8"/>
      <c r="H32" s="19"/>
    </row>
    <row r="33" spans="2:8" x14ac:dyDescent="0.25">
      <c r="B33" t="s">
        <v>56</v>
      </c>
      <c r="C33" s="8"/>
      <c r="D33" s="8"/>
      <c r="E33" s="8"/>
      <c r="H33" s="19"/>
    </row>
    <row r="34" spans="2:8" x14ac:dyDescent="0.25">
      <c r="B34" t="s">
        <v>18</v>
      </c>
      <c r="C34" s="8"/>
      <c r="D34" s="8"/>
      <c r="E34" s="8"/>
    </row>
    <row r="35" spans="2:8" x14ac:dyDescent="0.25">
      <c r="B35" t="s">
        <v>51</v>
      </c>
      <c r="C35" s="8"/>
      <c r="D35" s="8"/>
      <c r="E35" s="8"/>
      <c r="H35" s="19"/>
    </row>
    <row r="36" spans="2:8" x14ac:dyDescent="0.25">
      <c r="B36" t="s">
        <v>54</v>
      </c>
      <c r="C36" s="8"/>
      <c r="D36" s="8"/>
      <c r="E36" s="8"/>
    </row>
    <row r="37" spans="2:8" x14ac:dyDescent="0.25">
      <c r="B37" t="s">
        <v>55</v>
      </c>
      <c r="C37" s="8"/>
      <c r="D37" s="8"/>
      <c r="E37" s="8"/>
    </row>
    <row r="38" spans="2:8" x14ac:dyDescent="0.25">
      <c r="B38" t="s">
        <v>19</v>
      </c>
      <c r="C38" s="8"/>
      <c r="D38" s="8"/>
      <c r="E38" s="8"/>
    </row>
    <row r="39" spans="2:8" x14ac:dyDescent="0.25">
      <c r="C39" s="8"/>
      <c r="D39" s="8"/>
      <c r="E39" s="8"/>
    </row>
    <row r="40" spans="2:8" ht="15.75" thickBot="1" x14ac:dyDescent="0.3">
      <c r="B40" t="s">
        <v>25</v>
      </c>
      <c r="C40" s="12">
        <f>SUM(C10:C39)</f>
        <v>50755</v>
      </c>
      <c r="D40" s="12"/>
      <c r="E40" s="12">
        <f>SUM(E10:E39)</f>
        <v>0</v>
      </c>
    </row>
    <row r="41" spans="2:8" ht="15.75" thickTop="1" x14ac:dyDescent="0.25"/>
    <row r="42" spans="2:8" x14ac:dyDescent="0.25">
      <c r="E42" s="8">
        <f>+E40-C40</f>
        <v>-50755</v>
      </c>
    </row>
    <row r="44" spans="2:8" x14ac:dyDescent="0.25">
      <c r="E44" s="26"/>
    </row>
  </sheetData>
  <mergeCells count="3">
    <mergeCell ref="A5:E5"/>
    <mergeCell ref="A6:E6"/>
    <mergeCell ref="A7:E7"/>
  </mergeCells>
  <printOptions horizontalCentered="1"/>
  <pageMargins left="0.33" right="0.3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sqref="A1:C1"/>
    </sheetView>
  </sheetViews>
  <sheetFormatPr defaultRowHeight="15" x14ac:dyDescent="0.25"/>
  <cols>
    <col min="1" max="1" width="4.7109375" customWidth="1"/>
    <col min="2" max="2" width="32.7109375" bestFit="1" customWidth="1"/>
    <col min="3" max="3" width="14.28515625" bestFit="1" customWidth="1"/>
  </cols>
  <sheetData>
    <row r="1" spans="1:3" x14ac:dyDescent="0.25">
      <c r="A1" s="37" t="s">
        <v>97</v>
      </c>
      <c r="B1" s="37"/>
      <c r="C1" s="37"/>
    </row>
    <row r="2" spans="1:3" x14ac:dyDescent="0.25">
      <c r="A2" s="37" t="s">
        <v>138</v>
      </c>
      <c r="B2" s="37"/>
      <c r="C2" s="37"/>
    </row>
    <row r="3" spans="1:3" x14ac:dyDescent="0.25">
      <c r="A3" s="37" t="s">
        <v>136</v>
      </c>
      <c r="B3" s="37"/>
      <c r="C3" s="37"/>
    </row>
    <row r="5" spans="1:3" x14ac:dyDescent="0.25">
      <c r="A5" s="9" t="s">
        <v>34</v>
      </c>
    </row>
    <row r="6" spans="1:3" x14ac:dyDescent="0.25">
      <c r="B6" t="s">
        <v>50</v>
      </c>
      <c r="C6" s="13"/>
    </row>
    <row r="7" spans="1:3" x14ac:dyDescent="0.25">
      <c r="B7" t="s">
        <v>24</v>
      </c>
      <c r="C7" s="8"/>
    </row>
    <row r="8" spans="1:3" x14ac:dyDescent="0.25">
      <c r="B8" t="s">
        <v>35</v>
      </c>
      <c r="C8" s="14">
        <f>SUM(C6:C7)</f>
        <v>0</v>
      </c>
    </row>
    <row r="10" spans="1:3" x14ac:dyDescent="0.25">
      <c r="A10" s="9" t="s">
        <v>102</v>
      </c>
      <c r="C10" s="30"/>
    </row>
    <row r="11" spans="1:3" x14ac:dyDescent="0.25">
      <c r="B11" t="s">
        <v>52</v>
      </c>
      <c r="C11" s="16"/>
    </row>
    <row r="12" spans="1:3" x14ac:dyDescent="0.25">
      <c r="B12" t="s">
        <v>103</v>
      </c>
      <c r="C12" s="8"/>
    </row>
    <row r="13" spans="1:3" x14ac:dyDescent="0.25">
      <c r="B13" t="s">
        <v>104</v>
      </c>
      <c r="C13" s="14">
        <f>SUM(C11:C12)</f>
        <v>0</v>
      </c>
    </row>
    <row r="14" spans="1:3" x14ac:dyDescent="0.25">
      <c r="C14" s="16"/>
    </row>
    <row r="15" spans="1:3" x14ac:dyDescent="0.25">
      <c r="A15" s="9" t="s">
        <v>105</v>
      </c>
      <c r="C15" s="16">
        <f>+C8-C13</f>
        <v>0</v>
      </c>
    </row>
    <row r="17" spans="1:3" x14ac:dyDescent="0.25">
      <c r="A17" s="9" t="s">
        <v>36</v>
      </c>
    </row>
    <row r="18" spans="1:3" x14ac:dyDescent="0.25">
      <c r="B18" t="s">
        <v>17</v>
      </c>
      <c r="C18" s="13"/>
    </row>
    <row r="19" spans="1:3" x14ac:dyDescent="0.25">
      <c r="B19" t="s">
        <v>56</v>
      </c>
      <c r="C19" s="8"/>
    </row>
    <row r="20" spans="1:3" x14ac:dyDescent="0.25">
      <c r="B20" t="s">
        <v>18</v>
      </c>
      <c r="C20" s="8"/>
    </row>
    <row r="21" spans="1:3" x14ac:dyDescent="0.25">
      <c r="B21" t="s">
        <v>51</v>
      </c>
      <c r="C21" s="8"/>
    </row>
    <row r="22" spans="1:3" x14ac:dyDescent="0.25">
      <c r="B22" t="s">
        <v>54</v>
      </c>
      <c r="C22" s="8"/>
    </row>
    <row r="23" spans="1:3" x14ac:dyDescent="0.25">
      <c r="B23" t="s">
        <v>55</v>
      </c>
      <c r="C23" s="8"/>
    </row>
    <row r="24" spans="1:3" x14ac:dyDescent="0.25">
      <c r="B24" t="s">
        <v>19</v>
      </c>
      <c r="C24" s="10"/>
    </row>
    <row r="25" spans="1:3" x14ac:dyDescent="0.25">
      <c r="C25" s="3"/>
    </row>
    <row r="26" spans="1:3" x14ac:dyDescent="0.25">
      <c r="B26" t="s">
        <v>37</v>
      </c>
      <c r="C26" s="15">
        <f>SUM(C18:C25)</f>
        <v>0</v>
      </c>
    </row>
    <row r="27" spans="1:3" x14ac:dyDescent="0.25">
      <c r="C27" s="16"/>
    </row>
    <row r="28" spans="1:3" ht="15.75" thickBot="1" x14ac:dyDescent="0.3">
      <c r="A28" s="9" t="s">
        <v>33</v>
      </c>
      <c r="C28" s="31">
        <f>+C15-C26</f>
        <v>0</v>
      </c>
    </row>
    <row r="29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D1"/>
    </sheetView>
  </sheetViews>
  <sheetFormatPr defaultRowHeight="15" x14ac:dyDescent="0.25"/>
  <cols>
    <col min="1" max="1" width="3.7109375" customWidth="1"/>
    <col min="2" max="2" width="4.7109375" customWidth="1"/>
    <col min="3" max="3" width="32.7109375" bestFit="1" customWidth="1"/>
    <col min="4" max="4" width="14.28515625" bestFit="1" customWidth="1"/>
    <col min="5" max="12" width="14.28515625" customWidth="1"/>
    <col min="13" max="13" width="12.7109375" customWidth="1"/>
    <col min="16" max="16" width="32.42578125" customWidth="1"/>
  </cols>
  <sheetData>
    <row r="1" spans="1:12" x14ac:dyDescent="0.25">
      <c r="A1" s="37" t="s">
        <v>97</v>
      </c>
      <c r="B1" s="37"/>
      <c r="C1" s="37"/>
      <c r="D1" s="37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7" t="s">
        <v>38</v>
      </c>
      <c r="B2" s="37"/>
      <c r="C2" s="37"/>
      <c r="D2" s="37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42">
        <v>42735</v>
      </c>
      <c r="B3" s="42"/>
      <c r="C3" s="42"/>
      <c r="D3" s="42"/>
      <c r="E3" s="33"/>
      <c r="F3" s="33"/>
      <c r="G3" s="33"/>
      <c r="H3" s="33"/>
      <c r="I3" s="33"/>
      <c r="J3" s="33"/>
      <c r="K3" s="33"/>
      <c r="L3" s="33"/>
    </row>
    <row r="5" spans="1:12" x14ac:dyDescent="0.25">
      <c r="A5" s="9" t="s">
        <v>39</v>
      </c>
    </row>
    <row r="6" spans="1:12" x14ac:dyDescent="0.25">
      <c r="A6" s="9"/>
    </row>
    <row r="7" spans="1:12" x14ac:dyDescent="0.25">
      <c r="A7" s="9"/>
      <c r="B7" s="9" t="s">
        <v>108</v>
      </c>
    </row>
    <row r="8" spans="1:12" x14ac:dyDescent="0.25">
      <c r="C8" t="s">
        <v>12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C9" t="s">
        <v>109</v>
      </c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C10" t="s">
        <v>43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C11" t="s">
        <v>44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C12" t="s">
        <v>110</v>
      </c>
      <c r="D12" s="11">
        <f>SUM(D8:D11)</f>
        <v>0</v>
      </c>
      <c r="E12" s="22"/>
      <c r="F12" s="22"/>
      <c r="G12" s="22"/>
      <c r="H12" s="22"/>
      <c r="I12" s="22"/>
      <c r="J12" s="22"/>
      <c r="K12" s="22"/>
      <c r="L12" s="22"/>
    </row>
    <row r="13" spans="1:12" x14ac:dyDescent="0.25"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B14" s="9" t="s">
        <v>111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C15" t="s">
        <v>13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C16" t="s">
        <v>14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C17" t="s">
        <v>15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C18" t="s">
        <v>60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t="s">
        <v>16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C20" t="s">
        <v>113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C21" t="s">
        <v>112</v>
      </c>
      <c r="D21" s="11">
        <f>SUM(D15:D19)-D20</f>
        <v>0</v>
      </c>
      <c r="E21" s="22"/>
      <c r="F21" s="22"/>
      <c r="G21" s="22"/>
      <c r="H21" s="22"/>
      <c r="I21" s="22"/>
      <c r="J21" s="22"/>
      <c r="K21" s="22"/>
      <c r="L21" s="22"/>
    </row>
    <row r="23" spans="1:12" ht="15.75" thickBot="1" x14ac:dyDescent="0.3">
      <c r="C23" s="9" t="s">
        <v>40</v>
      </c>
      <c r="D23" s="17">
        <f>+D12+D21</f>
        <v>0</v>
      </c>
      <c r="E23" s="16"/>
      <c r="F23" s="16"/>
      <c r="G23" s="16"/>
      <c r="H23" s="16"/>
      <c r="I23" s="16"/>
      <c r="J23" s="16"/>
      <c r="K23" s="16"/>
      <c r="L23" s="16"/>
    </row>
    <row r="24" spans="1:12" ht="15.75" thickTop="1" x14ac:dyDescent="0.25"/>
    <row r="25" spans="1:12" x14ac:dyDescent="0.25">
      <c r="A25" s="9" t="s">
        <v>41</v>
      </c>
    </row>
    <row r="26" spans="1:12" x14ac:dyDescent="0.25">
      <c r="A26" s="9"/>
    </row>
    <row r="27" spans="1:12" x14ac:dyDescent="0.25">
      <c r="A27" s="9"/>
      <c r="B27" s="9" t="s">
        <v>114</v>
      </c>
    </row>
    <row r="28" spans="1:12" x14ac:dyDescent="0.25">
      <c r="C28" t="s">
        <v>23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C29" t="s">
        <v>79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C30" t="s">
        <v>49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C31" t="s">
        <v>90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C32" t="s">
        <v>92</v>
      </c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25">
      <c r="C33" t="s">
        <v>115</v>
      </c>
      <c r="D33" s="11">
        <f>SUM(D28:D32)</f>
        <v>0</v>
      </c>
      <c r="E33" s="22"/>
      <c r="F33" s="22"/>
      <c r="G33" s="22"/>
      <c r="H33" s="22"/>
      <c r="I33" s="22"/>
      <c r="J33" s="22"/>
      <c r="K33" s="22"/>
      <c r="L33" s="22"/>
    </row>
    <row r="34" spans="2:12" x14ac:dyDescent="0.25"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9" t="s">
        <v>116</v>
      </c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C36" t="s">
        <v>48</v>
      </c>
      <c r="D36" s="10"/>
      <c r="E36" s="22"/>
      <c r="F36" s="22"/>
      <c r="G36" s="22"/>
      <c r="H36" s="22"/>
      <c r="I36" s="22"/>
      <c r="J36" s="22"/>
      <c r="K36" s="22"/>
      <c r="L36" s="22"/>
    </row>
    <row r="37" spans="2:12" x14ac:dyDescent="0.25"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9" t="s">
        <v>117</v>
      </c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C39" t="s">
        <v>118</v>
      </c>
      <c r="D39" s="10"/>
      <c r="E39" s="22"/>
      <c r="F39" s="22"/>
      <c r="G39" s="22"/>
      <c r="H39" s="22"/>
      <c r="I39" s="22"/>
      <c r="J39" s="22"/>
      <c r="K39" s="22"/>
      <c r="L39" s="22"/>
    </row>
    <row r="40" spans="2:12" x14ac:dyDescent="0.25">
      <c r="D40" s="3"/>
      <c r="E40" s="3"/>
      <c r="F40" s="3"/>
      <c r="G40" s="3"/>
      <c r="H40" s="3"/>
      <c r="I40" s="3"/>
      <c r="J40" s="3"/>
      <c r="K40" s="3"/>
      <c r="L40" s="3"/>
    </row>
    <row r="42" spans="2:12" ht="15.75" thickBot="1" x14ac:dyDescent="0.3">
      <c r="C42" s="9" t="s">
        <v>42</v>
      </c>
      <c r="D42" s="17">
        <f>SUM(D33:D41)</f>
        <v>0</v>
      </c>
      <c r="E42" s="16"/>
      <c r="F42" s="16"/>
      <c r="G42" s="16"/>
      <c r="H42" s="16"/>
      <c r="I42" s="16"/>
      <c r="J42" s="16"/>
      <c r="K42" s="16"/>
      <c r="L42" s="16"/>
    </row>
    <row r="43" spans="2:12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/>
  </sheetViews>
  <sheetFormatPr defaultRowHeight="15" x14ac:dyDescent="0.25"/>
  <cols>
    <col min="1" max="1" width="4.28515625" customWidth="1"/>
    <col min="2" max="2" width="41.140625" customWidth="1"/>
    <col min="3" max="3" width="4.42578125" customWidth="1"/>
    <col min="4" max="4" width="15.7109375" customWidth="1"/>
  </cols>
  <sheetData>
    <row r="1" spans="1:4" ht="26.25" x14ac:dyDescent="0.4">
      <c r="A1" s="36" t="s">
        <v>132</v>
      </c>
    </row>
    <row r="3" spans="1:4" x14ac:dyDescent="0.25">
      <c r="A3" t="s">
        <v>0</v>
      </c>
      <c r="B3" s="1" t="s">
        <v>122</v>
      </c>
      <c r="D3" s="8">
        <f>+'Balance Sheet'!D20</f>
        <v>0</v>
      </c>
    </row>
    <row r="4" spans="1:4" x14ac:dyDescent="0.25">
      <c r="A4" t="s">
        <v>1</v>
      </c>
      <c r="B4" s="1" t="s">
        <v>123</v>
      </c>
      <c r="D4" s="8">
        <f>+'Income Statement'!C19-'11 30 Trial Balance'!C32</f>
        <v>-17193.400000000001</v>
      </c>
    </row>
    <row r="5" spans="1:4" x14ac:dyDescent="0.25">
      <c r="A5" t="s">
        <v>2</v>
      </c>
      <c r="B5" s="1" t="s">
        <v>126</v>
      </c>
      <c r="D5" s="19">
        <f>+'Adjusted Trial Balance'!C40</f>
        <v>50755</v>
      </c>
    </row>
    <row r="6" spans="1:4" x14ac:dyDescent="0.25">
      <c r="A6" t="s">
        <v>3</v>
      </c>
      <c r="B6" s="1" t="s">
        <v>32</v>
      </c>
      <c r="D6" s="8">
        <f>+'Income Statement'!C8</f>
        <v>0</v>
      </c>
    </row>
    <row r="7" spans="1:4" x14ac:dyDescent="0.25">
      <c r="A7" t="s">
        <v>4</v>
      </c>
      <c r="B7" s="1" t="s">
        <v>127</v>
      </c>
      <c r="D7" s="8">
        <f>+COGS!B7+COGS!C7</f>
        <v>0</v>
      </c>
    </row>
    <row r="8" spans="1:4" x14ac:dyDescent="0.25">
      <c r="A8" t="s">
        <v>5</v>
      </c>
      <c r="B8" s="1" t="s">
        <v>33</v>
      </c>
      <c r="D8" s="8">
        <f>+'Income Statement'!C28</f>
        <v>0</v>
      </c>
    </row>
    <row r="9" spans="1:4" x14ac:dyDescent="0.25">
      <c r="A9" t="s">
        <v>6</v>
      </c>
      <c r="B9" s="1" t="s">
        <v>11</v>
      </c>
      <c r="D9" s="8">
        <f>+'Balance Sheet'!D12</f>
        <v>0</v>
      </c>
    </row>
    <row r="10" spans="1:4" x14ac:dyDescent="0.25">
      <c r="A10" t="s">
        <v>7</v>
      </c>
      <c r="B10" s="1" t="s">
        <v>10</v>
      </c>
      <c r="D10" s="8">
        <f>+'Balance Sheet'!D23</f>
        <v>0</v>
      </c>
    </row>
    <row r="11" spans="1:4" x14ac:dyDescent="0.25">
      <c r="A11" t="s">
        <v>8</v>
      </c>
      <c r="B11" s="1" t="s">
        <v>125</v>
      </c>
      <c r="D11" s="8">
        <f>+'Balance Sheet'!D33</f>
        <v>0</v>
      </c>
    </row>
    <row r="12" spans="1:4" x14ac:dyDescent="0.25">
      <c r="A12" t="s">
        <v>9</v>
      </c>
      <c r="B12" s="1" t="s">
        <v>124</v>
      </c>
      <c r="D12" s="8">
        <f>+'Balance Sheet'!D39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11 30 Trial Balance</vt:lpstr>
      <vt:lpstr>Transactions</vt:lpstr>
      <vt:lpstr>T-Accounts</vt:lpstr>
      <vt:lpstr>COGS</vt:lpstr>
      <vt:lpstr>Adjusted Trial Balance</vt:lpstr>
      <vt:lpstr>Income Statement</vt:lpstr>
      <vt:lpstr>Balance Sheet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Brancato</dc:creator>
  <cp:lastModifiedBy>Karen Brancato</cp:lastModifiedBy>
  <cp:lastPrinted>2014-11-03T03:28:55Z</cp:lastPrinted>
  <dcterms:created xsi:type="dcterms:W3CDTF">2014-10-29T01:42:44Z</dcterms:created>
  <dcterms:modified xsi:type="dcterms:W3CDTF">2016-11-02T14:03:32Z</dcterms:modified>
</cp:coreProperties>
</file>