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120" windowHeight="13020" activeTab="0"/>
  </bookViews>
  <sheets>
    <sheet name="Capital Budgeting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<sst xmlns="http://schemas.openxmlformats.org/spreadsheetml/2006/main" count="64" uniqueCount="40">
  <si>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 xml:space="preserve"> </t>
  </si>
  <si>
    <t>Data:</t>
  </si>
  <si>
    <t>Recommendations:</t>
  </si>
  <si>
    <t>Precision Machines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</si>
  <si>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</si>
  <si>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</si>
  <si>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</si>
  <si>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</si>
  <si>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</si>
  <si>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</si>
  <si>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</si>
  <si>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</si>
  <si>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Minimum Cash Balance</t>
  </si>
  <si>
    <t>Beginning Cash Balance</t>
  </si>
  <si>
    <t>Cash Collections</t>
  </si>
  <si>
    <t>Salaries</t>
  </si>
  <si>
    <t>Wages</t>
  </si>
  <si>
    <t>Other Expenses</t>
  </si>
  <si>
    <t>First Month  (30%)</t>
  </si>
  <si>
    <t>Second Month  (35%)</t>
  </si>
  <si>
    <t>Third Month  (35%)</t>
  </si>
  <si>
    <t>Total Collections</t>
  </si>
  <si>
    <t>Cash flows</t>
  </si>
  <si>
    <t>Net cash flows</t>
  </si>
  <si>
    <t>Cumulative cash flows</t>
  </si>
  <si>
    <t>Cash Disbursements</t>
  </si>
  <si>
    <t>Material Purchases</t>
  </si>
  <si>
    <t>Total Disbursements</t>
  </si>
  <si>
    <t>Revenues (Sales)</t>
  </si>
  <si>
    <t xml:space="preserve">  Capital Expenditure</t>
  </si>
  <si>
    <t xml:space="preserve">  Dividends</t>
  </si>
  <si>
    <t xml:space="preserve">  Interest</t>
  </si>
  <si>
    <r>
      <t xml:space="preserve">Cash Surplus or </t>
    </r>
    <r>
      <rPr>
        <b/>
        <sz val="10"/>
        <color indexed="10"/>
        <rFont val="Arial"/>
        <family val="2"/>
      </rPr>
      <t>(Deficit)</t>
    </r>
  </si>
  <si>
    <t>Student Note: Fill in the light yellow cells</t>
  </si>
  <si>
    <t>Annual Cost of borrowing</t>
  </si>
  <si>
    <t>Add Borrowings</t>
  </si>
  <si>
    <t xml:space="preserve">The company in the month of March was not able to meet  the minimum cash balance and therefore needed to borrow at least $8,250 in that month. </t>
  </si>
  <si>
    <t>The company should make the payment the following month to reduce the interest expenditure. The assumption is that the interest is charged on a straight line basis.</t>
  </si>
  <si>
    <t>Due the surplus in the month of April th ecompany should consider paying off the loan.</t>
  </si>
  <si>
    <t>Therefore the result is a cash disbursment of $ 68.75 per month as the rate is annual as interest on that borrowing to enable it have the minimum cash balance of $ 5,000.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</si>
</sst>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00"/>
    <numFmt numFmtId="175" formatCode="0.0000%"/>
    <numFmt numFmtId="176" formatCode="0.0%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00"/>
    <numFmt numFmtId="180" formatCode="0.0000"/>
    <numFmt numFmtId="181" formatCode="0.000000000000000%"/>
    <numFmt numFmtId="182" formatCode="0.0"/>
    <numFmt numFmtId="183" formatCode="0.000%"/>
    <numFmt numFmtId="184" formatCode="0.000000"/>
    <numFmt numFmtId="185" formatCode="0.00000%"/>
    <numFmt numFmtId="186" formatCode="_(* #,##0.000_);_(* \(#,##0.000\);_(* &quot;-&quot;??_);_(@_)"/>
    <numFmt numFmtId="187" formatCode="_(* #,##0.0000_);_(* \(#,##0.0000\);_(* &quot;-&quot;??_);_(@_)"/>
    <numFmt numFmtId="188" formatCode="0.0000000"/>
    <numFmt numFmtId="189" formatCode="0.0000000000000000000%"/>
    <numFmt numFmtId="190" formatCode="#,##0.000"/>
    <numFmt numFmtId="191" formatCode="&quot;$&quot;#,##0.0"/>
    <numFmt numFmtId="192" formatCode="#,##0.0_);[Red]\(#,##0.0\)"/>
    <numFmt numFmtId="193" formatCode="0.0000000000"/>
    <numFmt numFmtId="194" formatCode="0.00000000000"/>
    <numFmt numFmtId="195" formatCode="0.000000000"/>
    <numFmt numFmtId="196" formatCode="0.00000000"/>
    <numFmt numFmtId="197" formatCode="_-[$$-409]* #,##0.00_ ;_-[$$-409]* \-#,##0.00\ ;_-[$$-409]* &quot;-&quot;??_ ;_-@_ 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8000"/>
      <name val="Arial"/>
      <family val="2"/>
    </font>
    <font>
      <b/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35" borderId="0" xfId="0" applyFont="1" applyFill="1" applyAlignment="1">
      <alignment/>
    </xf>
    <xf numFmtId="8" fontId="3" fillId="35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1" fillId="38" borderId="0" xfId="0" applyFont="1" applyFill="1" applyAlignment="1">
      <alignment horizontal="right"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 horizontal="right"/>
    </xf>
    <xf numFmtId="8" fontId="0" fillId="38" borderId="0" xfId="0" applyNumberFormat="1" applyFill="1" applyAlignment="1">
      <alignment/>
    </xf>
    <xf numFmtId="0" fontId="0" fillId="38" borderId="0" xfId="0" applyFill="1" applyAlignment="1">
      <alignment/>
    </xf>
    <xf numFmtId="19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72" fontId="1" fillId="0" borderId="0" xfId="0" applyNumberFormat="1" applyFont="1" applyFill="1" applyAlignment="1">
      <alignment/>
    </xf>
    <xf numFmtId="4" fontId="0" fillId="0" borderId="0" xfId="44" applyNumberFormat="1" applyFont="1" applyAlignment="1">
      <alignment/>
    </xf>
    <xf numFmtId="4" fontId="1" fillId="0" borderId="0" xfId="44" applyNumberFormat="1" applyFont="1" applyFill="1" applyAlignment="1">
      <alignment/>
    </xf>
    <xf numFmtId="0" fontId="46" fillId="0" borderId="0" xfId="0" applyFont="1" applyAlignment="1">
      <alignment/>
    </xf>
    <xf numFmtId="17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4" fontId="0" fillId="32" borderId="0" xfId="44" applyNumberFormat="1" applyFont="1" applyFill="1" applyAlignment="1">
      <alignment/>
    </xf>
    <xf numFmtId="8" fontId="1" fillId="32" borderId="0" xfId="0" applyNumberFormat="1" applyFont="1" applyFill="1" applyAlignment="1">
      <alignment/>
    </xf>
    <xf numFmtId="44" fontId="0" fillId="0" borderId="0" xfId="0" applyNumberFormat="1" applyAlignment="1">
      <alignment/>
    </xf>
    <xf numFmtId="44" fontId="1" fillId="0" borderId="0" xfId="44" applyNumberFormat="1" applyFont="1" applyFill="1" applyAlignment="1">
      <alignment/>
    </xf>
    <xf numFmtId="44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4" fontId="1" fillId="32" borderId="0" xfId="0" applyNumberFormat="1" applyFont="1" applyFill="1" applyAlignment="1">
      <alignment/>
    </xf>
    <xf numFmtId="44" fontId="47" fillId="32" borderId="0" xfId="0" applyNumberFormat="1" applyFont="1" applyFill="1" applyAlignment="1">
      <alignment/>
    </xf>
    <xf numFmtId="172" fontId="1" fillId="0" borderId="0" xfId="44" applyNumberFormat="1" applyFont="1" applyFill="1" applyAlignment="1">
      <alignment/>
    </xf>
    <xf numFmtId="191" fontId="0" fillId="38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37" borderId="0" xfId="44" applyNumberFormat="1" applyFont="1" applyFill="1" applyAlignment="1">
      <alignment/>
    </xf>
    <xf numFmtId="0" fontId="2" fillId="37" borderId="0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25" zoomScaleNormal="125" workbookViewId="0" topLeftCell="A2">
      <selection activeCell="A4" sqref="A4"/>
    </sheetView>
  </sheetViews>
  <sheetFormatPr defaultColWidth="8.8515625" defaultRowHeight="12.75"/>
  <cols>
    <col min="1" max="1" width="23.421875" style="0" customWidth="1"/>
    <col min="2" max="2" width="14.421875" style="0" customWidth="1"/>
    <col min="3" max="5" width="12.28125" style="0" customWidth="1"/>
    <col min="6" max="7" width="12.421875" style="0" customWidth="1"/>
    <col min="8" max="8" width="12.28125" style="0" customWidth="1"/>
    <col min="9" max="9" width="12.421875" style="0" customWidth="1"/>
    <col min="10" max="10" width="11.8515625" style="0" customWidth="1"/>
    <col min="11" max="11" width="11.421875" style="0" customWidth="1"/>
  </cols>
  <sheetData>
    <row r="1" spans="1:10" ht="21">
      <c r="A1" s="50" t="s">
        <v>3</v>
      </c>
      <c r="B1" s="50"/>
      <c r="C1" s="50"/>
      <c r="D1" s="50"/>
      <c r="E1" s="50"/>
      <c r="F1" s="50"/>
      <c r="G1" s="19"/>
      <c r="H1" s="19"/>
      <c r="I1" s="19"/>
      <c r="J1" s="21"/>
    </row>
    <row r="2" spans="1:10" ht="15.75" thickBot="1">
      <c r="A2" s="51" t="s">
        <v>33</v>
      </c>
      <c r="B2" s="51"/>
      <c r="C2" s="51"/>
      <c r="D2" s="51"/>
      <c r="E2" s="51"/>
      <c r="F2" s="51"/>
      <c r="G2" s="20"/>
      <c r="H2" s="20"/>
      <c r="I2" s="20"/>
      <c r="J2" s="22"/>
    </row>
    <row r="3" spans="1:10" ht="12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">
      <c r="A4" s="10"/>
      <c r="B4" s="17" t="s">
        <v>0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0" ht="12">
      <c r="A5" s="10" t="s">
        <v>34</v>
      </c>
      <c r="B5" s="13">
        <v>0.1</v>
      </c>
      <c r="C5" s="11" t="s">
        <v>0</v>
      </c>
      <c r="D5" s="11"/>
      <c r="E5" s="11"/>
      <c r="F5" s="11"/>
      <c r="G5" s="11" t="s">
        <v>0</v>
      </c>
      <c r="H5" s="11"/>
      <c r="I5" s="11"/>
      <c r="J5" s="11"/>
    </row>
    <row r="6" spans="1:10" ht="12">
      <c r="A6" s="10" t="s">
        <v>12</v>
      </c>
      <c r="B6" s="31">
        <v>5000</v>
      </c>
      <c r="C6" s="12"/>
      <c r="D6" s="11"/>
      <c r="E6" s="11"/>
      <c r="F6" s="11"/>
      <c r="G6" s="12"/>
      <c r="H6" s="11"/>
      <c r="I6" s="11"/>
      <c r="J6" s="11"/>
    </row>
    <row r="7" spans="1:10" ht="12">
      <c r="A7" s="10" t="s">
        <v>13</v>
      </c>
      <c r="B7" s="31">
        <v>7500</v>
      </c>
      <c r="C7" s="12"/>
      <c r="D7" s="11"/>
      <c r="E7" s="11"/>
      <c r="F7" s="11"/>
      <c r="G7" s="12"/>
      <c r="H7" s="11"/>
      <c r="I7" s="11"/>
      <c r="J7" s="11"/>
    </row>
    <row r="8" spans="1:10" ht="12">
      <c r="A8" s="52" t="s">
        <v>28</v>
      </c>
      <c r="B8" s="52"/>
      <c r="C8" s="31">
        <v>40000</v>
      </c>
      <c r="D8" s="31">
        <v>50000</v>
      </c>
      <c r="E8" s="31">
        <v>48000</v>
      </c>
      <c r="F8" s="31">
        <v>55000</v>
      </c>
      <c r="G8" s="31">
        <v>35000</v>
      </c>
      <c r="H8" s="31">
        <v>50000</v>
      </c>
      <c r="I8" s="31">
        <v>65000</v>
      </c>
      <c r="J8" s="31">
        <v>40000</v>
      </c>
    </row>
    <row r="9" spans="1:10" ht="12">
      <c r="A9" s="18"/>
      <c r="B9" s="18"/>
      <c r="C9" s="9"/>
      <c r="D9" s="9"/>
      <c r="E9" s="9"/>
      <c r="F9" s="9"/>
      <c r="G9" s="9"/>
      <c r="H9" s="9"/>
      <c r="I9" s="9"/>
      <c r="J9" s="9"/>
    </row>
    <row r="10" spans="2:6" ht="12">
      <c r="B10" s="4" t="s">
        <v>0</v>
      </c>
      <c r="C10" s="5"/>
      <c r="D10" s="6"/>
      <c r="E10" s="6"/>
      <c r="F10" s="6"/>
    </row>
    <row r="11" spans="1:10" ht="12">
      <c r="A11" s="7" t="s">
        <v>14</v>
      </c>
      <c r="B11" s="8" t="s">
        <v>0</v>
      </c>
      <c r="C11" s="25" t="s">
        <v>4</v>
      </c>
      <c r="D11" s="25" t="s">
        <v>5</v>
      </c>
      <c r="E11" s="25" t="s">
        <v>6</v>
      </c>
      <c r="F11" s="25" t="s">
        <v>7</v>
      </c>
      <c r="G11" s="25" t="s">
        <v>8</v>
      </c>
      <c r="H11" s="25" t="s">
        <v>9</v>
      </c>
      <c r="I11" s="25" t="s">
        <v>10</v>
      </c>
      <c r="J11" s="25" t="s">
        <v>11</v>
      </c>
    </row>
    <row r="12" spans="1:10" ht="12">
      <c r="A12" s="1" t="s">
        <v>18</v>
      </c>
      <c r="C12" s="35">
        <f>C8*0.3</f>
        <v>12000</v>
      </c>
      <c r="D12" s="35">
        <f aca="true" t="shared" si="0" ref="D12:J12">D8*0.3</f>
        <v>15000</v>
      </c>
      <c r="E12" s="35">
        <f t="shared" si="0"/>
        <v>14400</v>
      </c>
      <c r="F12" s="35">
        <f t="shared" si="0"/>
        <v>16500</v>
      </c>
      <c r="G12" s="35">
        <f t="shared" si="0"/>
        <v>10500</v>
      </c>
      <c r="H12" s="35">
        <f t="shared" si="0"/>
        <v>15000</v>
      </c>
      <c r="I12" s="35">
        <f t="shared" si="0"/>
        <v>19500</v>
      </c>
      <c r="J12" s="35">
        <f t="shared" si="0"/>
        <v>12000</v>
      </c>
    </row>
    <row r="13" spans="1:10" ht="12">
      <c r="A13" s="1" t="s">
        <v>19</v>
      </c>
      <c r="C13" s="29"/>
      <c r="D13" s="36">
        <f>C8*0.35</f>
        <v>14000</v>
      </c>
      <c r="E13" s="36">
        <f aca="true" t="shared" si="1" ref="E13:J13">D8*0.35</f>
        <v>17500</v>
      </c>
      <c r="F13" s="36">
        <f t="shared" si="1"/>
        <v>16800</v>
      </c>
      <c r="G13" s="36">
        <f t="shared" si="1"/>
        <v>19250</v>
      </c>
      <c r="H13" s="36">
        <f t="shared" si="1"/>
        <v>12250</v>
      </c>
      <c r="I13" s="36">
        <f t="shared" si="1"/>
        <v>17500</v>
      </c>
      <c r="J13" s="36">
        <f t="shared" si="1"/>
        <v>22750</v>
      </c>
    </row>
    <row r="14" spans="1:10" ht="12">
      <c r="A14" s="10" t="s">
        <v>20</v>
      </c>
      <c r="C14" s="29"/>
      <c r="D14" s="30"/>
      <c r="E14" s="36">
        <f aca="true" t="shared" si="2" ref="E14:J14">C8*0.35</f>
        <v>14000</v>
      </c>
      <c r="F14" s="36">
        <f t="shared" si="2"/>
        <v>17500</v>
      </c>
      <c r="G14" s="36">
        <f t="shared" si="2"/>
        <v>16800</v>
      </c>
      <c r="H14" s="36">
        <f t="shared" si="2"/>
        <v>19250</v>
      </c>
      <c r="I14" s="36">
        <f t="shared" si="2"/>
        <v>12250</v>
      </c>
      <c r="J14" s="36">
        <f t="shared" si="2"/>
        <v>17500</v>
      </c>
    </row>
    <row r="15" spans="1:10" ht="12">
      <c r="A15" s="10" t="s">
        <v>21</v>
      </c>
      <c r="C15" s="39">
        <f>SUM(C12:C14)</f>
        <v>12000</v>
      </c>
      <c r="D15" s="39">
        <f aca="true" t="shared" si="3" ref="D15:J15">SUM(D12:D14)</f>
        <v>29000</v>
      </c>
      <c r="E15" s="39">
        <f t="shared" si="3"/>
        <v>45900</v>
      </c>
      <c r="F15" s="39">
        <f t="shared" si="3"/>
        <v>50800</v>
      </c>
      <c r="G15" s="39">
        <f t="shared" si="3"/>
        <v>46550</v>
      </c>
      <c r="H15" s="39">
        <f t="shared" si="3"/>
        <v>46500</v>
      </c>
      <c r="I15" s="39">
        <f t="shared" si="3"/>
        <v>49250</v>
      </c>
      <c r="J15" s="39">
        <f t="shared" si="3"/>
        <v>52250</v>
      </c>
    </row>
    <row r="16" spans="1:10" ht="12">
      <c r="A16" s="10" t="s">
        <v>35</v>
      </c>
      <c r="B16" s="6"/>
      <c r="C16" s="6"/>
      <c r="D16" s="6"/>
      <c r="E16" s="28"/>
      <c r="F16" s="28"/>
      <c r="G16" s="46">
        <v>8250</v>
      </c>
      <c r="H16" s="28"/>
      <c r="I16" s="28"/>
      <c r="J16" s="28"/>
    </row>
    <row r="17" spans="1:10" ht="14.25" customHeight="1">
      <c r="A17" s="7" t="s">
        <v>25</v>
      </c>
      <c r="B17" s="8" t="s">
        <v>0</v>
      </c>
      <c r="C17" s="23" t="s">
        <v>0</v>
      </c>
      <c r="D17" s="23" t="s">
        <v>0</v>
      </c>
      <c r="E17" s="23" t="s">
        <v>0</v>
      </c>
      <c r="F17" s="23" t="s">
        <v>0</v>
      </c>
      <c r="G17" s="23" t="s">
        <v>0</v>
      </c>
      <c r="H17" s="23" t="s">
        <v>0</v>
      </c>
      <c r="I17" s="23" t="s">
        <v>0</v>
      </c>
      <c r="J17" s="23" t="s">
        <v>0</v>
      </c>
    </row>
    <row r="18" spans="1:10" ht="12">
      <c r="A18" s="1" t="s">
        <v>26</v>
      </c>
      <c r="C18" s="30"/>
      <c r="D18" s="35">
        <f>C8*0.5</f>
        <v>20000</v>
      </c>
      <c r="E18" s="35">
        <f aca="true" t="shared" si="4" ref="E18:J18">D8*0.5</f>
        <v>25000</v>
      </c>
      <c r="F18" s="35">
        <f t="shared" si="4"/>
        <v>24000</v>
      </c>
      <c r="G18" s="35">
        <f t="shared" si="4"/>
        <v>27500</v>
      </c>
      <c r="H18" s="35">
        <f t="shared" si="4"/>
        <v>17500</v>
      </c>
      <c r="I18" s="35">
        <f t="shared" si="4"/>
        <v>25000</v>
      </c>
      <c r="J18" s="35">
        <f t="shared" si="4"/>
        <v>32500</v>
      </c>
    </row>
    <row r="19" spans="1:10" ht="12">
      <c r="A19" s="1" t="s">
        <v>15</v>
      </c>
      <c r="C19" s="32"/>
      <c r="D19" s="32"/>
      <c r="E19" s="32">
        <v>6000</v>
      </c>
      <c r="F19" s="32">
        <v>6000</v>
      </c>
      <c r="G19" s="32">
        <v>6000</v>
      </c>
      <c r="H19" s="32">
        <v>6000</v>
      </c>
      <c r="I19" s="32">
        <v>6000</v>
      </c>
      <c r="J19" s="32">
        <v>6000</v>
      </c>
    </row>
    <row r="20" spans="1:10" ht="12">
      <c r="A20" s="1" t="s">
        <v>16</v>
      </c>
      <c r="C20" s="32"/>
      <c r="D20" s="32"/>
      <c r="E20" s="32">
        <v>3000</v>
      </c>
      <c r="F20" s="32">
        <v>3500</v>
      </c>
      <c r="G20" s="32">
        <v>3000</v>
      </c>
      <c r="H20" s="32">
        <v>3200</v>
      </c>
      <c r="I20" s="32">
        <v>3500</v>
      </c>
      <c r="J20" s="32">
        <v>3000</v>
      </c>
    </row>
    <row r="21" spans="1:10" ht="12">
      <c r="A21" s="1" t="s">
        <v>17</v>
      </c>
      <c r="C21" s="32"/>
      <c r="D21" s="32"/>
      <c r="E21" s="32"/>
      <c r="F21" s="32"/>
      <c r="G21" s="32"/>
      <c r="H21" s="32"/>
      <c r="I21" s="32"/>
      <c r="J21" s="32"/>
    </row>
    <row r="22" spans="1:10" ht="12">
      <c r="A22" s="1" t="s">
        <v>29</v>
      </c>
      <c r="C22" s="32"/>
      <c r="D22" s="32"/>
      <c r="E22" s="32"/>
      <c r="F22" s="32"/>
      <c r="G22" s="32">
        <v>45000</v>
      </c>
      <c r="H22" s="32"/>
      <c r="I22" s="32"/>
      <c r="J22" s="32"/>
    </row>
    <row r="23" spans="1:10" ht="12">
      <c r="A23" s="1" t="s">
        <v>30</v>
      </c>
      <c r="C23" s="32"/>
      <c r="D23" s="32"/>
      <c r="E23" s="32"/>
      <c r="F23" s="32"/>
      <c r="G23" s="32">
        <v>1000</v>
      </c>
      <c r="H23" s="32"/>
      <c r="I23" s="32"/>
      <c r="J23" s="32">
        <v>1000</v>
      </c>
    </row>
    <row r="24" spans="1:10" ht="12">
      <c r="A24" s="1" t="s">
        <v>31</v>
      </c>
      <c r="C24" s="32"/>
      <c r="D24" s="32"/>
      <c r="E24" s="32"/>
      <c r="F24" s="32"/>
      <c r="G24" s="32"/>
      <c r="H24" s="37">
        <f>$G$16*0.1/12</f>
        <v>68.75</v>
      </c>
      <c r="I24" s="49"/>
      <c r="J24" s="49"/>
    </row>
    <row r="25" spans="1:10" ht="12">
      <c r="A25" s="10" t="s">
        <v>27</v>
      </c>
      <c r="B25" s="6"/>
      <c r="C25" s="33"/>
      <c r="D25" s="40">
        <f>SUM(D18:D24)</f>
        <v>20000</v>
      </c>
      <c r="E25" s="40">
        <f aca="true" t="shared" si="5" ref="E25:J25">SUM(E18:E24)</f>
        <v>34000</v>
      </c>
      <c r="F25" s="40">
        <f t="shared" si="5"/>
        <v>33500</v>
      </c>
      <c r="G25" s="45">
        <f>SUM(G18:G24)</f>
        <v>82500</v>
      </c>
      <c r="H25" s="40">
        <f t="shared" si="5"/>
        <v>26768.75</v>
      </c>
      <c r="I25" s="40">
        <f t="shared" si="5"/>
        <v>34500</v>
      </c>
      <c r="J25" s="40">
        <f t="shared" si="5"/>
        <v>42500</v>
      </c>
    </row>
    <row r="26" ht="12">
      <c r="F26" s="4"/>
    </row>
    <row r="27" spans="1:10" ht="12">
      <c r="A27" s="2" t="s">
        <v>22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2">
      <c r="A28" s="1" t="s">
        <v>23</v>
      </c>
      <c r="C28" s="41">
        <f>C15-C25</f>
        <v>12000</v>
      </c>
      <c r="D28" s="41">
        <f aca="true" t="shared" si="6" ref="D28:J28">D15-D25</f>
        <v>9000</v>
      </c>
      <c r="E28" s="41">
        <f t="shared" si="6"/>
        <v>11900</v>
      </c>
      <c r="F28" s="41">
        <f t="shared" si="6"/>
        <v>17300</v>
      </c>
      <c r="G28" s="41">
        <f>G15-G25+G16</f>
        <v>-27700</v>
      </c>
      <c r="H28" s="41">
        <f t="shared" si="6"/>
        <v>19731.25</v>
      </c>
      <c r="I28" s="41">
        <f t="shared" si="6"/>
        <v>14750</v>
      </c>
      <c r="J28" s="41">
        <f t="shared" si="6"/>
        <v>9750</v>
      </c>
    </row>
    <row r="29" spans="1:10" ht="12">
      <c r="A29" s="1" t="s">
        <v>24</v>
      </c>
      <c r="C29" s="42">
        <f>B7+C28</f>
        <v>19500</v>
      </c>
      <c r="D29" s="42">
        <f>C31+D28</f>
        <v>23500</v>
      </c>
      <c r="E29" s="43">
        <f aca="true" t="shared" si="7" ref="E29:J29">E28+D31</f>
        <v>30400</v>
      </c>
      <c r="F29" s="43">
        <f t="shared" si="7"/>
        <v>42700</v>
      </c>
      <c r="G29" s="43">
        <f t="shared" si="7"/>
        <v>10000</v>
      </c>
      <c r="H29" s="43">
        <f t="shared" si="7"/>
        <v>24731.25</v>
      </c>
      <c r="I29" s="43">
        <f t="shared" si="7"/>
        <v>34481.25</v>
      </c>
      <c r="J29" s="43">
        <f t="shared" si="7"/>
        <v>39231.25</v>
      </c>
    </row>
    <row r="30" spans="1:10" ht="12">
      <c r="A30" s="1" t="s">
        <v>12</v>
      </c>
      <c r="C30" s="42">
        <f>B6</f>
        <v>5000</v>
      </c>
      <c r="D30" s="41">
        <v>5000</v>
      </c>
      <c r="E30" s="38">
        <v>5000</v>
      </c>
      <c r="F30" s="38">
        <v>5000</v>
      </c>
      <c r="G30" s="38">
        <v>5000</v>
      </c>
      <c r="H30" s="38">
        <v>5000</v>
      </c>
      <c r="I30" s="38">
        <v>5000</v>
      </c>
      <c r="J30" s="38">
        <v>5000</v>
      </c>
    </row>
    <row r="31" spans="1:10" ht="12">
      <c r="A31" s="34" t="s">
        <v>32</v>
      </c>
      <c r="C31" s="42">
        <f aca="true" t="shared" si="8" ref="C31:J31">C29-C30</f>
        <v>14500</v>
      </c>
      <c r="D31" s="42">
        <f t="shared" si="8"/>
        <v>18500</v>
      </c>
      <c r="E31" s="44">
        <f t="shared" si="8"/>
        <v>25400</v>
      </c>
      <c r="F31" s="44">
        <f t="shared" si="8"/>
        <v>37700</v>
      </c>
      <c r="G31" s="44">
        <f t="shared" si="8"/>
        <v>5000</v>
      </c>
      <c r="H31" s="44">
        <f t="shared" si="8"/>
        <v>19731.25</v>
      </c>
      <c r="I31" s="44">
        <f t="shared" si="8"/>
        <v>29481.25</v>
      </c>
      <c r="J31" s="44">
        <f t="shared" si="8"/>
        <v>34231.25</v>
      </c>
    </row>
    <row r="32" ht="12">
      <c r="A32" s="1" t="s">
        <v>0</v>
      </c>
    </row>
    <row r="33" ht="12">
      <c r="B33" t="s">
        <v>0</v>
      </c>
    </row>
    <row r="34" spans="1:10" ht="12">
      <c r="A34" s="24" t="s">
        <v>2</v>
      </c>
      <c r="B34" s="26"/>
      <c r="C34" s="27"/>
      <c r="D34" s="27"/>
      <c r="E34" s="27"/>
      <c r="F34" s="27"/>
      <c r="G34" s="27"/>
      <c r="H34" s="27"/>
      <c r="I34" s="27"/>
      <c r="J34" s="27"/>
    </row>
    <row r="35" spans="1:10" ht="12">
      <c r="A35" s="47" t="s">
        <v>36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2">
      <c r="A36" s="47" t="s">
        <v>39</v>
      </c>
      <c r="B36" s="48"/>
      <c r="C36" s="48"/>
      <c r="D36" s="48"/>
      <c r="E36" s="48"/>
      <c r="F36" s="48"/>
      <c r="G36" s="48"/>
      <c r="H36" s="48"/>
      <c r="I36" s="48"/>
      <c r="J36" s="48"/>
    </row>
    <row r="37" ht="12">
      <c r="A37" s="47" t="s">
        <v>37</v>
      </c>
    </row>
    <row r="38" ht="12">
      <c r="A38" s="47" t="s">
        <v>38</v>
      </c>
    </row>
  </sheetData>
  <sheetProtection/>
  <mergeCells count="3">
    <mergeCell ref="A1:F1"/>
    <mergeCell ref="A2:F2"/>
    <mergeCell ref="A8:B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