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" windowWidth="19545" windowHeight="11745" activeTab="1"/>
  </bookViews>
  <sheets>
    <sheet name="Instructions" sheetId="1" r:id="rId1"/>
    <sheet name="EV Mode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2" l="1"/>
  <c r="K20" i="2"/>
  <c r="F19" i="2"/>
  <c r="G19" i="2"/>
  <c r="H19" i="2"/>
  <c r="I19" i="2"/>
  <c r="J19" i="2"/>
  <c r="K19" i="2"/>
  <c r="E19" i="2"/>
  <c r="K18" i="2"/>
  <c r="K17" i="2"/>
  <c r="K7" i="2"/>
  <c r="K8" i="2"/>
  <c r="K9" i="2"/>
  <c r="K10" i="2"/>
  <c r="K11" i="2"/>
  <c r="K12" i="2"/>
  <c r="K6" i="2"/>
  <c r="J12" i="2" l="1"/>
  <c r="J7" i="2"/>
  <c r="J8" i="2"/>
  <c r="J9" i="2"/>
  <c r="J10" i="2"/>
  <c r="J11" i="2"/>
  <c r="J6" i="2"/>
  <c r="H17" i="2"/>
  <c r="H18" i="2"/>
  <c r="I17" i="2"/>
  <c r="I18" i="2"/>
  <c r="I20" i="2"/>
  <c r="I21" i="2"/>
  <c r="H16" i="2"/>
  <c r="I16" i="2"/>
  <c r="J16" i="2"/>
  <c r="F17" i="2"/>
  <c r="F20" i="2"/>
  <c r="F21" i="2"/>
  <c r="F18" i="2"/>
  <c r="G17" i="2"/>
  <c r="G20" i="2"/>
  <c r="G21" i="2"/>
  <c r="E17" i="2"/>
  <c r="J17" i="2"/>
  <c r="E21" i="2"/>
  <c r="K21" i="2" s="1"/>
  <c r="F16" i="2"/>
  <c r="G16" i="2"/>
  <c r="E16" i="2"/>
  <c r="H20" i="2"/>
  <c r="H21" i="2"/>
  <c r="E18" i="2"/>
  <c r="J18" i="2"/>
  <c r="J20" i="2"/>
  <c r="G18" i="2"/>
  <c r="J21" i="2" l="1"/>
</calcChain>
</file>

<file path=xl/sharedStrings.xml><?xml version="1.0" encoding="utf-8"?>
<sst xmlns="http://schemas.openxmlformats.org/spreadsheetml/2006/main" count="59" uniqueCount="58">
  <si>
    <t>Enterprise Value:</t>
  </si>
  <si>
    <t>Adjusts market cap for balance of cash and debt</t>
  </si>
  <si>
    <t>EV = Market Cap + Total Debt - Total Cash</t>
  </si>
  <si>
    <t>Components</t>
  </si>
  <si>
    <t>Common Stock Oustanding</t>
  </si>
  <si>
    <t>Share Price</t>
  </si>
  <si>
    <t>Total Debt = LT Debt + ST Debt (includes bank loans, O/Ds, medium and long- term loans, bonds)</t>
  </si>
  <si>
    <t>Cash = cash and liquid investments</t>
  </si>
  <si>
    <t>Uses</t>
  </si>
  <si>
    <t>Used to compare companies on measures that exclude interest</t>
  </si>
  <si>
    <t>Allows investor to compare companies in underlying terms, disregarding the impact of their capital structure</t>
  </si>
  <si>
    <t>Companies with radically different capital structures can be compared</t>
  </si>
  <si>
    <t>EV/EBITDA</t>
  </si>
  <si>
    <t>Similar to P/E ratio</t>
  </si>
  <si>
    <t>EBITDA is operating income</t>
  </si>
  <si>
    <t>Worthwhile using EBITDA TTM</t>
  </si>
  <si>
    <t>Means of comparing companies with high levels of debt and lots of cash, or those that are making losses at the net income level</t>
  </si>
  <si>
    <t>Note: Debt is added back in market cap in EV and interest on debt is added in EBITDA</t>
  </si>
  <si>
    <t>Using pre-tax figures means international tax rate differences can be ignored (ADR's)</t>
  </si>
  <si>
    <t>This ratio is widely used by major companies</t>
  </si>
  <si>
    <t>needs to be treated with care, especially where it is used to justify stock market valuations of loss-making companies</t>
  </si>
  <si>
    <t>should be considered relative to competitors</t>
  </si>
  <si>
    <t>Basically, EV is how much capital it would take to buy entire company</t>
  </si>
  <si>
    <t>If 2 companies have same profit, company with less debt would look cheaper</t>
  </si>
  <si>
    <t>Examples</t>
  </si>
  <si>
    <t>FIRM NAME(S)</t>
  </si>
  <si>
    <t>COMMON STOCK OUTSTANDING</t>
  </si>
  <si>
    <t>RECENT SHARE PRICE</t>
  </si>
  <si>
    <t>TOTAL DEBT</t>
  </si>
  <si>
    <t>TOTAL CASH AND LIQUID INVESTMENTS</t>
  </si>
  <si>
    <t>COMPUTER-GENERATED CALCULATIONS</t>
  </si>
  <si>
    <t>MARKET CAPITALIZATION</t>
  </si>
  <si>
    <t>ENTERPRISE VALUE</t>
  </si>
  <si>
    <t>P/E RATIO</t>
  </si>
  <si>
    <t>COMPANY</t>
  </si>
  <si>
    <t>NET INCOME</t>
  </si>
  <si>
    <t>McCormick MKC</t>
  </si>
  <si>
    <t>Campbell CPB</t>
  </si>
  <si>
    <t>General Mills GIS</t>
  </si>
  <si>
    <t>Heinz HNZ</t>
  </si>
  <si>
    <t>Average</t>
  </si>
  <si>
    <t>L/T GROWTH RATE</t>
  </si>
  <si>
    <t>EBITDA</t>
  </si>
  <si>
    <t>Normalized EBITDA</t>
  </si>
  <si>
    <t>Source of Data: MSN.com</t>
  </si>
  <si>
    <t>L/T, S/T &amp; Current Portion of L/T</t>
  </si>
  <si>
    <t>Cash &amp; S/T Investments</t>
  </si>
  <si>
    <t>Earnings Growth Rate - Next 5 years</t>
  </si>
  <si>
    <t>Net Income</t>
  </si>
  <si>
    <t xml:space="preserve"> Number of Shares (Diluted Weighted Average)</t>
  </si>
  <si>
    <t>Current Stock Price</t>
  </si>
  <si>
    <t>PEG RATIO</t>
  </si>
  <si>
    <t>Data As Of:</t>
  </si>
  <si>
    <t>April 5, 2010</t>
  </si>
  <si>
    <t>Enterprise Value/EBITDA and PEG Ratio</t>
  </si>
  <si>
    <t>PepsiCo PEP</t>
  </si>
  <si>
    <t>Median</t>
  </si>
  <si>
    <t>EV/EBITDA RATIO / Earnings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</si>
</sst>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"/>
    <numFmt numFmtId="166" formatCode="&quot;$&quot;#,##0.0_);[Red]\(&quot;$&quot;#,##0.0\)"/>
    <numFmt numFmtId="167" formatCode="#,##0.0_);[Red]\(#,##0.0\)"/>
    <numFmt numFmtId="168" formatCode="0.00_);[Red]\(0.00\)"/>
  </numFmts>
  <fonts count="6" x14ac:knownFonts="1">
    <font>
      <sz val="10"/>
      <name val="Arial"/>
    </font>
    <font>
      <sz val="10"/>
      <name val="TIMES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2" fillId="2" borderId="0" xfId="0" applyFont="1" applyFill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0" fillId="3" borderId="0" xfId="0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/>
    <xf numFmtId="0" fontId="2" fillId="0" borderId="6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4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0" fontId="2" fillId="4" borderId="6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6" fontId="2" fillId="4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15" fontId="2" fillId="4" borderId="6" xfId="0" quotePrefix="1" applyNumberFormat="1" applyFont="1" applyFill="1" applyBorder="1"/>
    <xf numFmtId="2" fontId="2" fillId="0" borderId="7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1" fillId="0" borderId="9" xfId="0" applyFont="1" applyBorder="1"/>
    <xf numFmtId="166" fontId="2" fillId="0" borderId="7" xfId="0" applyNumberFormat="1" applyFont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5" borderId="12" xfId="0" applyNumberFormat="1" applyFont="1" applyFill="1" applyBorder="1" applyAlignment="1">
      <alignment horizontal="center"/>
    </xf>
    <xf numFmtId="168" fontId="2" fillId="5" borderId="12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6" fontId="2" fillId="5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2" fontId="2" fillId="0" borderId="7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0</xdr:rowOff>
    </xdr:from>
    <xdr:to>
      <xdr:col>3</xdr:col>
      <xdr:colOff>781050</xdr:colOff>
      <xdr:row>7</xdr:row>
      <xdr:rowOff>76200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14550" y="914400"/>
          <a:ext cx="77152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"/>
              <a:cs typeface="times"/>
            </a:rPr>
            <a:t>All figures in millions</a:t>
          </a:r>
        </a:p>
      </xdr:txBody>
    </xdr:sp>
    <xdr:clientData/>
  </xdr:twoCellAnchor>
  <xdr:twoCellAnchor>
    <xdr:from>
      <xdr:col>2</xdr:col>
      <xdr:colOff>809625</xdr:colOff>
      <xdr:row>9</xdr:row>
      <xdr:rowOff>38100</xdr:rowOff>
    </xdr:from>
    <xdr:to>
      <xdr:col>3</xdr:col>
      <xdr:colOff>695325</xdr:colOff>
      <xdr:row>12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028825" y="1600200"/>
          <a:ext cx="77152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"/>
              <a:cs typeface="times"/>
            </a:rPr>
            <a:t>All Data Required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9" workbookViewId="0">
      <selection activeCell="C25" sqref="C25"/>
    </sheetView>
  </sheetViews>
  <sheetFormatPr defaultRowHeight="12.75" x14ac:dyDescent="0.2"/>
  <cols>
    <col min="1" max="11" width="9.140625" style="6"/>
  </cols>
  <sheetData>
    <row r="1" spans="1:3" x14ac:dyDescent="0.2">
      <c r="A1" s="6" t="s">
        <v>0</v>
      </c>
      <c r="C1" s="6" t="s">
        <v>1</v>
      </c>
    </row>
    <row r="2" spans="1:3" x14ac:dyDescent="0.2">
      <c r="C2" s="6" t="s">
        <v>2</v>
      </c>
    </row>
    <row r="4" spans="1:3" x14ac:dyDescent="0.2">
      <c r="A4" s="6" t="s">
        <v>3</v>
      </c>
      <c r="C4" s="6" t="s">
        <v>4</v>
      </c>
    </row>
    <row r="5" spans="1:3" x14ac:dyDescent="0.2">
      <c r="C5" s="6" t="s">
        <v>5</v>
      </c>
    </row>
    <row r="6" spans="1:3" x14ac:dyDescent="0.2">
      <c r="C6" s="6" t="s">
        <v>6</v>
      </c>
    </row>
    <row r="7" spans="1:3" x14ac:dyDescent="0.2">
      <c r="C7" s="6" t="s">
        <v>7</v>
      </c>
    </row>
    <row r="9" spans="1:3" x14ac:dyDescent="0.2">
      <c r="A9" s="6" t="s">
        <v>8</v>
      </c>
      <c r="C9" s="6" t="s">
        <v>9</v>
      </c>
    </row>
    <row r="10" spans="1:3" x14ac:dyDescent="0.2">
      <c r="C10" s="6" t="s">
        <v>10</v>
      </c>
    </row>
    <row r="11" spans="1:3" x14ac:dyDescent="0.2">
      <c r="C11" s="6" t="s">
        <v>11</v>
      </c>
    </row>
    <row r="13" spans="1:3" x14ac:dyDescent="0.2">
      <c r="A13" s="6" t="s">
        <v>12</v>
      </c>
      <c r="C13" s="6" t="s">
        <v>13</v>
      </c>
    </row>
    <row r="14" spans="1:3" x14ac:dyDescent="0.2">
      <c r="C14" s="6" t="s">
        <v>14</v>
      </c>
    </row>
    <row r="15" spans="1:3" x14ac:dyDescent="0.2">
      <c r="C15" s="6" t="s">
        <v>15</v>
      </c>
    </row>
    <row r="16" spans="1:3" x14ac:dyDescent="0.2">
      <c r="C16" s="6" t="s">
        <v>16</v>
      </c>
    </row>
    <row r="17" spans="1:3" x14ac:dyDescent="0.2">
      <c r="C17" s="6" t="s">
        <v>17</v>
      </c>
    </row>
    <row r="18" spans="1:3" x14ac:dyDescent="0.2">
      <c r="C18" s="6" t="s">
        <v>18</v>
      </c>
    </row>
    <row r="20" spans="1:3" x14ac:dyDescent="0.2">
      <c r="C20" s="6" t="s">
        <v>19</v>
      </c>
    </row>
    <row r="21" spans="1:3" x14ac:dyDescent="0.2">
      <c r="C21" s="6" t="s">
        <v>20</v>
      </c>
    </row>
    <row r="22" spans="1:3" x14ac:dyDescent="0.2">
      <c r="C22" s="6" t="s">
        <v>21</v>
      </c>
    </row>
    <row r="25" spans="1:3" x14ac:dyDescent="0.2">
      <c r="C25" s="6" t="s">
        <v>22</v>
      </c>
    </row>
    <row r="26" spans="1:3" x14ac:dyDescent="0.2">
      <c r="C26" s="6" t="s">
        <v>23</v>
      </c>
    </row>
    <row r="29" spans="1:3" x14ac:dyDescent="0.2">
      <c r="A29" s="6" t="s">
        <v>24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23" sqref="A23"/>
    </sheetView>
  </sheetViews>
  <sheetFormatPr defaultRowHeight="12.75" x14ac:dyDescent="0.2"/>
  <cols>
    <col min="3" max="3" width="13.28515625" bestFit="1" customWidth="1"/>
    <col min="4" max="4" width="13.7109375" customWidth="1"/>
    <col min="5" max="11" width="11.7109375" customWidth="1"/>
  </cols>
  <sheetData>
    <row r="1" spans="1:14" ht="18.75" x14ac:dyDescent="0.3">
      <c r="A1" s="11"/>
      <c r="B1" s="12"/>
      <c r="C1" s="12"/>
      <c r="D1" s="13" t="s">
        <v>54</v>
      </c>
      <c r="E1" s="12"/>
      <c r="F1" s="12"/>
      <c r="G1" s="12"/>
      <c r="H1" s="11"/>
      <c r="I1" s="12"/>
      <c r="J1" s="11"/>
      <c r="K1" s="11"/>
      <c r="L1" s="6"/>
      <c r="M1" s="6"/>
      <c r="N1" s="6"/>
    </row>
    <row r="2" spans="1:14" x14ac:dyDescent="0.2">
      <c r="B2" s="6"/>
      <c r="C2" s="6"/>
      <c r="D2" s="6"/>
      <c r="E2" s="6"/>
      <c r="F2" s="6"/>
      <c r="G2" s="6"/>
      <c r="I2" s="6"/>
      <c r="L2" s="6"/>
      <c r="M2" s="6"/>
      <c r="N2" s="6"/>
    </row>
    <row r="3" spans="1:14" x14ac:dyDescent="0.2">
      <c r="A3" s="6" t="s">
        <v>44</v>
      </c>
      <c r="B3" s="6"/>
      <c r="C3" s="6"/>
      <c r="D3" s="6"/>
      <c r="E3" s="6" t="s">
        <v>52</v>
      </c>
      <c r="F3" s="31" t="s">
        <v>53</v>
      </c>
      <c r="G3" s="6"/>
      <c r="I3" s="6"/>
      <c r="L3" s="6"/>
      <c r="M3" s="6"/>
      <c r="N3" s="6"/>
    </row>
    <row r="4" spans="1:14" ht="25.5" x14ac:dyDescent="0.2">
      <c r="A4" s="1" t="s">
        <v>25</v>
      </c>
      <c r="B4" s="6"/>
      <c r="C4" s="6"/>
      <c r="D4" s="6"/>
      <c r="E4" s="17" t="s">
        <v>36</v>
      </c>
      <c r="F4" s="17" t="s">
        <v>37</v>
      </c>
      <c r="G4" s="17" t="s">
        <v>38</v>
      </c>
      <c r="H4" s="17" t="s">
        <v>55</v>
      </c>
      <c r="I4" s="17" t="s">
        <v>39</v>
      </c>
      <c r="J4" s="18" t="s">
        <v>40</v>
      </c>
      <c r="K4" s="43" t="s">
        <v>56</v>
      </c>
      <c r="L4" s="6"/>
      <c r="M4" s="6"/>
      <c r="N4" s="6"/>
    </row>
    <row r="5" spans="1:14" x14ac:dyDescent="0.2">
      <c r="B5" s="6"/>
      <c r="C5" s="6"/>
      <c r="D5" s="6"/>
      <c r="E5" s="6"/>
      <c r="F5" s="6"/>
      <c r="G5" s="6"/>
      <c r="H5" s="6"/>
      <c r="I5" s="6"/>
      <c r="J5" s="15"/>
      <c r="K5" s="15"/>
      <c r="L5" s="6"/>
      <c r="M5" s="6"/>
      <c r="N5" s="6"/>
    </row>
    <row r="6" spans="1:14" x14ac:dyDescent="0.2">
      <c r="A6" s="1" t="s">
        <v>26</v>
      </c>
      <c r="B6" s="6"/>
      <c r="C6" s="6"/>
      <c r="D6" s="6"/>
      <c r="E6" s="29">
        <v>132.30000000000001</v>
      </c>
      <c r="F6" s="29">
        <v>358</v>
      </c>
      <c r="G6" s="29">
        <v>343.5</v>
      </c>
      <c r="H6" s="29">
        <v>1577</v>
      </c>
      <c r="I6" s="29">
        <v>318.06</v>
      </c>
      <c r="J6" s="30">
        <f t="shared" ref="J6:J12" si="0">SUM(E6:I6)/COUNT(E6:I6)</f>
        <v>545.77200000000005</v>
      </c>
      <c r="K6" s="44">
        <f>MEDIAN(E6:I6)</f>
        <v>343.5</v>
      </c>
      <c r="L6" s="26" t="s">
        <v>49</v>
      </c>
      <c r="M6" s="6"/>
      <c r="N6" s="6"/>
    </row>
    <row r="7" spans="1:14" x14ac:dyDescent="0.2">
      <c r="A7" s="1" t="s">
        <v>27</v>
      </c>
      <c r="B7" s="6"/>
      <c r="C7" s="6"/>
      <c r="D7" s="6"/>
      <c r="E7" s="19">
        <v>38.44</v>
      </c>
      <c r="F7" s="19">
        <v>35.58</v>
      </c>
      <c r="G7" s="19">
        <v>71.150000000000006</v>
      </c>
      <c r="H7" s="19">
        <v>66.290000000000006</v>
      </c>
      <c r="I7" s="19">
        <v>45.95</v>
      </c>
      <c r="J7" s="20">
        <f t="shared" si="0"/>
        <v>51.482000000000006</v>
      </c>
      <c r="K7" s="51">
        <f t="shared" ref="K7:K12" si="1">MEDIAN(E7:I7)</f>
        <v>45.95</v>
      </c>
      <c r="L7" s="25" t="s">
        <v>50</v>
      </c>
      <c r="M7" s="6"/>
      <c r="N7" s="6"/>
    </row>
    <row r="8" spans="1:14" x14ac:dyDescent="0.2">
      <c r="A8" s="1" t="s">
        <v>28</v>
      </c>
      <c r="B8" s="6"/>
      <c r="C8" s="6"/>
      <c r="D8" s="6"/>
      <c r="E8" s="27">
        <v>991.1</v>
      </c>
      <c r="F8" s="27">
        <v>2624</v>
      </c>
      <c r="G8" s="27">
        <v>7075</v>
      </c>
      <c r="H8" s="27">
        <v>7864</v>
      </c>
      <c r="I8" s="27">
        <v>5141.83</v>
      </c>
      <c r="J8" s="28">
        <f t="shared" si="0"/>
        <v>4739.1859999999997</v>
      </c>
      <c r="K8" s="51">
        <f t="shared" si="1"/>
        <v>5141.83</v>
      </c>
      <c r="L8" s="25" t="s">
        <v>45</v>
      </c>
      <c r="M8" s="6"/>
      <c r="N8" s="6"/>
    </row>
    <row r="9" spans="1:14" x14ac:dyDescent="0.2">
      <c r="A9" s="1" t="s">
        <v>29</v>
      </c>
      <c r="B9" s="6"/>
      <c r="C9" s="6"/>
      <c r="D9" s="6"/>
      <c r="E9" s="23">
        <v>39.5</v>
      </c>
      <c r="F9" s="23">
        <v>51</v>
      </c>
      <c r="G9" s="23">
        <v>773.2</v>
      </c>
      <c r="H9" s="23">
        <v>4135</v>
      </c>
      <c r="I9" s="23">
        <v>373.15</v>
      </c>
      <c r="J9" s="24">
        <f t="shared" si="0"/>
        <v>1074.3699999999999</v>
      </c>
      <c r="K9" s="51">
        <f t="shared" si="1"/>
        <v>373.15</v>
      </c>
      <c r="L9" s="25" t="s">
        <v>46</v>
      </c>
      <c r="M9" s="6"/>
      <c r="N9" s="6"/>
    </row>
    <row r="10" spans="1:14" x14ac:dyDescent="0.2">
      <c r="A10" s="1" t="s">
        <v>42</v>
      </c>
      <c r="B10" s="6"/>
      <c r="C10" s="6"/>
      <c r="D10" s="6"/>
      <c r="E10" s="23">
        <v>565.20000000000005</v>
      </c>
      <c r="F10" s="23">
        <v>1509</v>
      </c>
      <c r="G10" s="23">
        <v>2727.2</v>
      </c>
      <c r="H10" s="23">
        <v>9643</v>
      </c>
      <c r="I10" s="23">
        <v>1765.25</v>
      </c>
      <c r="J10" s="24">
        <f t="shared" si="0"/>
        <v>3241.93</v>
      </c>
      <c r="K10" s="51">
        <f t="shared" si="1"/>
        <v>1765.25</v>
      </c>
      <c r="L10" s="26" t="s">
        <v>43</v>
      </c>
      <c r="M10" s="6"/>
      <c r="N10" s="6"/>
    </row>
    <row r="11" spans="1:14" x14ac:dyDescent="0.2">
      <c r="A11" s="1" t="s">
        <v>35</v>
      </c>
      <c r="B11" s="6"/>
      <c r="C11" s="6"/>
      <c r="D11" s="6"/>
      <c r="E11" s="27">
        <v>299.8</v>
      </c>
      <c r="F11" s="27">
        <v>736</v>
      </c>
      <c r="G11" s="27">
        <v>1304.4000000000001</v>
      </c>
      <c r="H11" s="27">
        <v>5946</v>
      </c>
      <c r="I11" s="27">
        <v>923.07</v>
      </c>
      <c r="J11" s="28">
        <f t="shared" si="0"/>
        <v>1841.854</v>
      </c>
      <c r="K11" s="51">
        <f t="shared" si="1"/>
        <v>923.07</v>
      </c>
      <c r="L11" s="26" t="s">
        <v>48</v>
      </c>
      <c r="M11" s="6"/>
      <c r="N11" s="6"/>
    </row>
    <row r="12" spans="1:14" x14ac:dyDescent="0.2">
      <c r="A12" s="1" t="s">
        <v>41</v>
      </c>
      <c r="B12" s="6"/>
      <c r="C12" s="6"/>
      <c r="D12" s="6"/>
      <c r="E12" s="21">
        <v>0.1</v>
      </c>
      <c r="F12" s="21">
        <v>0.06</v>
      </c>
      <c r="G12" s="21">
        <v>0.08</v>
      </c>
      <c r="H12" s="21">
        <v>0.1</v>
      </c>
      <c r="I12" s="21">
        <v>0.08</v>
      </c>
      <c r="J12" s="22">
        <f t="shared" si="0"/>
        <v>8.3999999999999991E-2</v>
      </c>
      <c r="K12" s="50">
        <f t="shared" si="1"/>
        <v>0.08</v>
      </c>
      <c r="L12" s="26" t="s">
        <v>47</v>
      </c>
      <c r="M12" s="6"/>
      <c r="N12" s="6"/>
    </row>
    <row r="13" spans="1:14" x14ac:dyDescent="0.2">
      <c r="B13" s="6"/>
      <c r="C13" s="6"/>
      <c r="D13" s="6"/>
      <c r="E13" s="6"/>
      <c r="F13" s="6"/>
      <c r="G13" s="6"/>
      <c r="I13" s="6"/>
      <c r="L13" s="26"/>
      <c r="M13" s="6"/>
      <c r="N13" s="6"/>
    </row>
    <row r="14" spans="1:14" x14ac:dyDescent="0.2">
      <c r="A14" s="2"/>
      <c r="B14" s="7"/>
      <c r="C14" s="14" t="s">
        <v>30</v>
      </c>
      <c r="D14" s="7"/>
      <c r="E14" s="7"/>
      <c r="F14" s="7"/>
      <c r="G14" s="7"/>
      <c r="H14" s="11"/>
      <c r="I14" s="12"/>
      <c r="J14" s="11"/>
      <c r="K14" s="11"/>
      <c r="L14" s="26"/>
      <c r="M14" s="6"/>
      <c r="N14" s="6"/>
    </row>
    <row r="15" spans="1:14" x14ac:dyDescent="0.2">
      <c r="B15" s="6"/>
      <c r="C15" s="6"/>
      <c r="D15" s="6"/>
      <c r="E15" s="6"/>
      <c r="F15" s="6"/>
      <c r="G15" s="6"/>
      <c r="I15" s="6"/>
      <c r="L15" s="26"/>
      <c r="M15" s="6"/>
      <c r="N15" s="6"/>
    </row>
    <row r="16" spans="1:14" ht="25.5" x14ac:dyDescent="0.2">
      <c r="A16" s="5" t="s">
        <v>34</v>
      </c>
      <c r="B16" s="8"/>
      <c r="C16" s="8"/>
      <c r="D16" s="8"/>
      <c r="E16" s="16" t="str">
        <f t="shared" ref="E16:J16" si="2">E4</f>
        <v>McCormick MKC</v>
      </c>
      <c r="F16" s="16" t="str">
        <f t="shared" si="2"/>
        <v>Campbell CPB</v>
      </c>
      <c r="G16" s="16" t="str">
        <f t="shared" si="2"/>
        <v>General Mills GIS</v>
      </c>
      <c r="H16" s="16" t="str">
        <f t="shared" si="2"/>
        <v>PepsiCo PEP</v>
      </c>
      <c r="I16" s="16" t="str">
        <f t="shared" si="2"/>
        <v>Heinz HNZ</v>
      </c>
      <c r="J16" s="16" t="str">
        <f t="shared" si="2"/>
        <v>Average</v>
      </c>
      <c r="K16" s="46" t="s">
        <v>56</v>
      </c>
      <c r="L16" s="26"/>
      <c r="M16" s="6"/>
      <c r="N16" s="6"/>
    </row>
    <row r="17" spans="1:14" ht="13.5" thickBot="1" x14ac:dyDescent="0.25">
      <c r="A17" s="3" t="s">
        <v>31</v>
      </c>
      <c r="B17" s="9"/>
      <c r="C17" s="9"/>
      <c r="D17" s="9"/>
      <c r="E17" s="38">
        <f>IF(E6=0,"",(E6*E7))</f>
        <v>5085.6120000000001</v>
      </c>
      <c r="F17" s="38">
        <f>IF(F6=0,"",(F6*F7))</f>
        <v>12737.64</v>
      </c>
      <c r="G17" s="38">
        <f>IF(G6=0,"",(G6*G7))</f>
        <v>24440.025000000001</v>
      </c>
      <c r="H17" s="38">
        <f>IF(H6=0,"",(H6*H7))</f>
        <v>104539.33000000002</v>
      </c>
      <c r="I17" s="38">
        <f>IF(I6=0,"",(I6*I7))</f>
        <v>14614.857000000002</v>
      </c>
      <c r="J17" s="39">
        <f>SUM(E17:I17)/COUNT(E17:I17)</f>
        <v>32283.4928</v>
      </c>
      <c r="K17" s="45">
        <f>MEDIAN(E17:I17)</f>
        <v>14614.857000000002</v>
      </c>
      <c r="L17" s="26"/>
      <c r="M17" s="6"/>
      <c r="N17" s="6"/>
    </row>
    <row r="18" spans="1:14" ht="13.5" thickBot="1" x14ac:dyDescent="0.25">
      <c r="A18" s="37" t="s">
        <v>32</v>
      </c>
      <c r="B18" s="35"/>
      <c r="C18" s="35"/>
      <c r="D18" s="36"/>
      <c r="E18" s="40">
        <f>IF(E17="","",(E17+E8-E9))</f>
        <v>6037.2120000000004</v>
      </c>
      <c r="F18" s="40">
        <f>IF(F17="","",(F17+F8-F9))</f>
        <v>15310.64</v>
      </c>
      <c r="G18" s="40">
        <f>IF(G17="","",(G17+G8-G9))</f>
        <v>30741.825000000001</v>
      </c>
      <c r="H18" s="40">
        <f>IF(H17="","",(H17+H8-H9))</f>
        <v>108268.33000000002</v>
      </c>
      <c r="I18" s="40">
        <f>IF(I17="","",(I17+I8-I9))</f>
        <v>19383.537</v>
      </c>
      <c r="J18" s="40">
        <f>SUM(E18:I18)/COUNT(E18:I18)</f>
        <v>35948.308800000006</v>
      </c>
      <c r="K18" s="47">
        <f>MEDIAN(E18:I18)</f>
        <v>19383.537</v>
      </c>
      <c r="L18" s="26"/>
      <c r="M18" s="6"/>
      <c r="N18" s="6"/>
    </row>
    <row r="19" spans="1:14" x14ac:dyDescent="0.2">
      <c r="A19" s="4" t="s">
        <v>57</v>
      </c>
      <c r="B19" s="10"/>
      <c r="C19" s="10"/>
      <c r="D19" s="10"/>
      <c r="E19" s="52">
        <f>IF(E10=0,"",(E18/E10)/100)</f>
        <v>0.10681549893842888</v>
      </c>
      <c r="F19" s="52">
        <f t="shared" ref="F19:K19" si="3">IF(F10=0,"",(F18/F10)/100)</f>
        <v>0.1014621603711067</v>
      </c>
      <c r="G19" s="52">
        <f t="shared" si="3"/>
        <v>0.11272303094749195</v>
      </c>
      <c r="H19" s="52">
        <f t="shared" si="3"/>
        <v>0.11227660479104015</v>
      </c>
      <c r="I19" s="52">
        <f t="shared" si="3"/>
        <v>0.10980618609262144</v>
      </c>
      <c r="J19" s="52">
        <f t="shared" si="3"/>
        <v>0.11088551819440891</v>
      </c>
      <c r="K19" s="52">
        <f t="shared" si="3"/>
        <v>0.10980618609262144</v>
      </c>
      <c r="L19" s="26"/>
      <c r="M19" s="6"/>
      <c r="N19" s="6"/>
    </row>
    <row r="20" spans="1:14" ht="13.5" thickBot="1" x14ac:dyDescent="0.25">
      <c r="A20" s="4" t="s">
        <v>33</v>
      </c>
      <c r="B20" s="10"/>
      <c r="C20" s="10"/>
      <c r="D20" s="10"/>
      <c r="E20" s="53">
        <f>IF(E11=0,"",IF(E11 &lt; 0, "N/E",(E17/E11)))</f>
        <v>16.963348899266176</v>
      </c>
      <c r="F20" s="32">
        <f>IF(F11=0,"",(F17/F11))</f>
        <v>17.306576086956522</v>
      </c>
      <c r="G20" s="32">
        <f>IF(G11=0,"",(G17/G11))</f>
        <v>18.736603035878563</v>
      </c>
      <c r="H20" s="32">
        <f>IF(H11=0,"",(H17/H11))</f>
        <v>17.58145475950219</v>
      </c>
      <c r="I20" s="32">
        <f>IF(I11=0,"",(I17/I11))</f>
        <v>15.832880496603726</v>
      </c>
      <c r="J20" s="33">
        <f>SUM(E20:I20)/COUNT(E20:I20)</f>
        <v>17.284172655641434</v>
      </c>
      <c r="K20" s="48">
        <f>MEDIAN(E20:I20)</f>
        <v>17.306576086956522</v>
      </c>
      <c r="L20" s="26"/>
      <c r="M20" s="6"/>
      <c r="N20" s="6"/>
    </row>
    <row r="21" spans="1:14" ht="13.5" thickBot="1" x14ac:dyDescent="0.25">
      <c r="A21" s="34" t="s">
        <v>51</v>
      </c>
      <c r="B21" s="35"/>
      <c r="C21" s="35"/>
      <c r="D21" s="36"/>
      <c r="E21" s="41">
        <f>E20/(E12*100)</f>
        <v>1.6963348899266175</v>
      </c>
      <c r="F21" s="41">
        <f>F20/(F12*100)</f>
        <v>2.884429347826087</v>
      </c>
      <c r="G21" s="41">
        <f>G20/(G12*100)</f>
        <v>2.3420753794848204</v>
      </c>
      <c r="H21" s="41">
        <f>H20/(H12*100)</f>
        <v>1.7581454759502191</v>
      </c>
      <c r="I21" s="41">
        <f>I20/(I12*100)</f>
        <v>1.9791100620754658</v>
      </c>
      <c r="J21" s="42">
        <f>SUM(E21:I21)/COUNT(E21:I21)</f>
        <v>2.1320190310526419</v>
      </c>
      <c r="K21" s="49">
        <f>MEDIAN(E21:I21)</f>
        <v>1.9791100620754658</v>
      </c>
      <c r="L21" s="6"/>
      <c r="M21" s="6"/>
      <c r="N21" s="6"/>
    </row>
    <row r="22" spans="1:14" x14ac:dyDescent="0.2">
      <c r="B22" s="6"/>
      <c r="C22" s="6"/>
      <c r="D22" s="6"/>
      <c r="E22" s="6"/>
      <c r="F22" s="6"/>
      <c r="G22" s="6"/>
      <c r="I22" s="6"/>
      <c r="L22" s="6"/>
      <c r="M22" s="6"/>
      <c r="N22" s="6"/>
    </row>
    <row r="23" spans="1:14" x14ac:dyDescent="0.2">
      <c r="B23" s="6"/>
      <c r="C23" s="6"/>
      <c r="D23" s="6"/>
      <c r="E23" s="6"/>
      <c r="F23" s="6"/>
      <c r="G23" s="6"/>
      <c r="I23" s="6"/>
      <c r="L23" s="6"/>
      <c r="M23" s="6"/>
      <c r="N23" s="6"/>
    </row>
    <row r="24" spans="1:14" x14ac:dyDescent="0.2">
      <c r="B24" s="6"/>
      <c r="C24" s="6"/>
      <c r="D24" s="6"/>
      <c r="E24" s="6"/>
      <c r="F24" s="6"/>
      <c r="G24" s="6"/>
      <c r="I24" s="6"/>
      <c r="L24" s="6"/>
      <c r="M24" s="6"/>
      <c r="N24" s="6"/>
    </row>
    <row r="25" spans="1:14" x14ac:dyDescent="0.2">
      <c r="B25" s="6"/>
      <c r="C25" s="6"/>
      <c r="D25" s="6"/>
      <c r="E25" s="6"/>
      <c r="F25" s="6"/>
      <c r="G25" s="6"/>
      <c r="I25" s="6"/>
      <c r="L25" s="6"/>
      <c r="M25" s="6"/>
      <c r="N25" s="6"/>
    </row>
    <row r="26" spans="1:14" x14ac:dyDescent="0.2">
      <c r="B26" s="6"/>
      <c r="C26" s="6"/>
      <c r="D26" s="6"/>
      <c r="E26" s="6"/>
      <c r="F26" s="6"/>
      <c r="G26" s="6"/>
      <c r="I26" s="6"/>
    </row>
    <row r="27" spans="1:14" x14ac:dyDescent="0.2">
      <c r="B27" s="6"/>
      <c r="C27" s="6"/>
      <c r="D27" s="6"/>
      <c r="E27" s="6"/>
      <c r="F27" s="6"/>
      <c r="G27" s="6"/>
      <c r="I27" s="6"/>
    </row>
    <row r="28" spans="1:14" x14ac:dyDescent="0.2">
      <c r="B28" s="6"/>
      <c r="C28" s="6"/>
      <c r="D28" s="6"/>
      <c r="E28" s="6"/>
      <c r="F28" s="6"/>
      <c r="G28" s="6"/>
      <c r="I28" s="6"/>
    </row>
    <row r="29" spans="1:14" x14ac:dyDescent="0.2">
      <c r="B29" s="6"/>
      <c r="C29" s="6"/>
      <c r="D29" s="6"/>
      <c r="E29" s="6"/>
      <c r="F29" s="6"/>
      <c r="G29" s="6"/>
      <c r="I29" s="6"/>
    </row>
    <row r="30" spans="1:14" x14ac:dyDescent="0.2">
      <c r="B30" s="6"/>
      <c r="C30" s="6"/>
      <c r="D30" s="6"/>
      <c r="E30" s="6"/>
      <c r="F30" s="6"/>
      <c r="G30" s="6"/>
      <c r="I30" s="6"/>
    </row>
    <row r="31" spans="1:14" x14ac:dyDescent="0.2">
      <c r="B31" s="6"/>
      <c r="C31" s="6"/>
      <c r="D31" s="6"/>
      <c r="E31" s="6"/>
      <c r="F31" s="6"/>
      <c r="G31" s="6"/>
      <c r="I31" s="6"/>
    </row>
    <row r="32" spans="1:14" x14ac:dyDescent="0.2">
      <c r="B32" s="6"/>
      <c r="C32" s="6"/>
      <c r="D32" s="6"/>
      <c r="E32" s="6"/>
      <c r="F32" s="6"/>
      <c r="G32" s="6"/>
      <c r="I32" s="6"/>
    </row>
    <row r="33" spans="2:9" x14ac:dyDescent="0.2">
      <c r="B33" s="6"/>
      <c r="C33" s="6"/>
      <c r="D33" s="6"/>
      <c r="E33" s="6"/>
      <c r="F33" s="6"/>
      <c r="G33" s="6"/>
      <c r="I33" s="6"/>
    </row>
    <row r="34" spans="2:9" x14ac:dyDescent="0.2">
      <c r="B34" s="6"/>
      <c r="C34" s="6"/>
      <c r="D34" s="6"/>
      <c r="E34" s="6"/>
      <c r="F34" s="6"/>
      <c r="G34" s="6"/>
      <c r="I34" s="6"/>
    </row>
    <row r="35" spans="2:9" x14ac:dyDescent="0.2">
      <c r="B35" s="6"/>
      <c r="C35" s="6"/>
      <c r="D35" s="6"/>
      <c r="E35" s="6"/>
      <c r="F35" s="6"/>
      <c r="G35" s="6"/>
      <c r="I35" s="6"/>
    </row>
    <row r="36" spans="2:9" x14ac:dyDescent="0.2">
      <c r="B36" s="6"/>
      <c r="C36" s="6"/>
      <c r="D36" s="6"/>
      <c r="E36" s="6"/>
      <c r="F36" s="6"/>
      <c r="G36" s="6"/>
      <c r="I36" s="6"/>
    </row>
  </sheetData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EV Model</vt:lpstr>
      <vt:lpstr>Sheet3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