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120" windowWidth="11580" windowHeight="5730" activeTab="4"/>
  </bookViews>
  <sheets>
    <sheet name="Part 1" sheetId="5" r:id="rId1"/>
    <sheet name="Exercise 9-9" sheetId="1" r:id="rId2"/>
    <sheet name="E 9-14" sheetId="2" r:id="rId3"/>
    <sheet name="E 9-22" sheetId="3" r:id="rId4"/>
    <sheet name="E 9-48" sheetId="4" r:id="rId5"/>
  </sheets>
  <externalReferences>
    <externalReference r:id="rId6"/>
  </externalReferences>
  <calcPr calcId="145621"/>
</workbook>
</file>

<file path=xl/calcChain.xml><?xml version="1.0" encoding="utf-8"?>
<calcChain xmlns="http://schemas.openxmlformats.org/spreadsheetml/2006/main">
  <c r="G97" i="4"/>
  <c r="E97"/>
  <c r="G96"/>
  <c r="E96"/>
  <c r="G95"/>
  <c r="E95"/>
  <c r="G91"/>
  <c r="E91"/>
  <c r="G90"/>
  <c r="E90"/>
  <c r="G89"/>
  <c r="E89"/>
  <c r="H85"/>
  <c r="F85"/>
  <c r="I84"/>
  <c r="G84"/>
  <c r="H83"/>
  <c r="F83"/>
  <c r="I82"/>
  <c r="G82"/>
  <c r="I81"/>
  <c r="G81"/>
  <c r="I80"/>
  <c r="G80"/>
  <c r="H76"/>
  <c r="F76"/>
  <c r="I75"/>
  <c r="G75"/>
  <c r="H74"/>
  <c r="F74"/>
  <c r="I73"/>
  <c r="G73"/>
  <c r="I72"/>
  <c r="G72"/>
  <c r="I71"/>
  <c r="G71"/>
  <c r="L66"/>
  <c r="H66"/>
  <c r="G66"/>
  <c r="E66"/>
  <c r="L65"/>
  <c r="H65"/>
  <c r="G65"/>
  <c r="E65"/>
  <c r="G64"/>
  <c r="E64"/>
  <c r="L62"/>
  <c r="H62"/>
  <c r="G62"/>
  <c r="E62"/>
  <c r="L61"/>
  <c r="H61"/>
  <c r="G61"/>
  <c r="E61"/>
  <c r="H57"/>
  <c r="G57"/>
  <c r="E57"/>
  <c r="H56"/>
  <c r="G56"/>
  <c r="E56"/>
  <c r="G55"/>
  <c r="E55"/>
  <c r="H53"/>
  <c r="G53"/>
  <c r="E53"/>
  <c r="H52"/>
  <c r="G52"/>
  <c r="E52"/>
  <c r="J47"/>
  <c r="G47"/>
  <c r="G46"/>
  <c r="G45"/>
  <c r="G44"/>
  <c r="G41"/>
  <c r="G40"/>
  <c r="G39"/>
  <c r="G38"/>
  <c r="I34"/>
  <c r="G34"/>
  <c r="I32"/>
  <c r="G32"/>
  <c r="I27"/>
  <c r="G27"/>
  <c r="I26"/>
  <c r="G26"/>
  <c r="I25"/>
  <c r="G25"/>
  <c r="I24"/>
  <c r="G24"/>
  <c r="H23"/>
  <c r="F23"/>
  <c r="I22"/>
  <c r="G22"/>
  <c r="I21"/>
  <c r="G21"/>
  <c r="I15"/>
  <c r="G15"/>
  <c r="I14"/>
  <c r="G14"/>
  <c r="I13"/>
  <c r="G13"/>
  <c r="I12"/>
  <c r="G12"/>
  <c r="H11"/>
  <c r="F11"/>
  <c r="I10"/>
  <c r="G10"/>
  <c r="I9"/>
  <c r="G9"/>
  <c r="F46" i="3" l="1"/>
  <c r="G45"/>
  <c r="F44"/>
  <c r="G43"/>
  <c r="G42"/>
  <c r="H36"/>
  <c r="F36"/>
  <c r="I35"/>
  <c r="G35"/>
  <c r="F35"/>
  <c r="F38" s="1"/>
  <c r="F34"/>
  <c r="J33"/>
  <c r="G33"/>
  <c r="J32"/>
  <c r="G32"/>
  <c r="I31"/>
  <c r="G27"/>
  <c r="G26"/>
  <c r="F26"/>
  <c r="F28" s="1"/>
  <c r="F21"/>
  <c r="G20"/>
  <c r="F19"/>
  <c r="G18"/>
  <c r="G17"/>
  <c r="F15"/>
  <c r="G14"/>
  <c r="G13"/>
  <c r="F9"/>
  <c r="G8"/>
  <c r="G7"/>
  <c r="F15" i="2" l="1"/>
  <c r="G14"/>
  <c r="G13"/>
  <c r="G11"/>
  <c r="G10"/>
  <c r="G9"/>
  <c r="F8"/>
  <c r="G7"/>
  <c r="H6" i="1" l="1"/>
  <c r="H7"/>
  <c r="H8"/>
  <c r="G9"/>
  <c r="H10"/>
  <c r="G11"/>
  <c r="H15"/>
  <c r="H16"/>
  <c r="F17"/>
  <c r="H17"/>
  <c r="F18"/>
  <c r="G18"/>
  <c r="G21" s="1"/>
  <c r="G19"/>
  <c r="H20"/>
  <c r="H27"/>
  <c r="F29"/>
  <c r="F30"/>
  <c r="G30"/>
  <c r="G31"/>
  <c r="F33"/>
  <c r="F34"/>
  <c r="G34"/>
  <c r="G35"/>
</calcChain>
</file>

<file path=xl/comments1.xml><?xml version="1.0" encoding="utf-8"?>
<comments xmlns="http://schemas.openxmlformats.org/spreadsheetml/2006/main">
  <authors>
    <author>Blue on Blue Info Graphics</author>
  </authors>
  <commentList>
    <comment ref="F7" authorId="0">
      <text>
        <r>
          <rPr>
            <b/>
            <sz val="8"/>
            <color indexed="81"/>
            <rFont val="Tahoma"/>
            <family val="2"/>
          </rPr>
          <t>Remember, sales is always 100% of itself. So if you know the percentage of sales of one of the other items on the income statement, you can divide the amount of the item by its percentage to determine the sales amount.</t>
        </r>
      </text>
    </comment>
  </commentList>
</comments>
</file>

<file path=xl/comments2.xml><?xml version="1.0" encoding="utf-8"?>
<comments xmlns="http://schemas.openxmlformats.org/spreadsheetml/2006/main">
  <authors>
    <author>Mark Sears</author>
  </authors>
  <commentList>
    <comment ref="H35" authorId="0">
      <text>
        <r>
          <rPr>
            <b/>
            <sz val="8"/>
            <color indexed="81"/>
            <rFont val="Tahoma"/>
            <family val="2"/>
          </rPr>
          <t>Enter current total costs</t>
        </r>
        <r>
          <rPr>
            <sz val="8"/>
            <color indexed="81"/>
            <rFont val="Tahoma"/>
            <family val="2"/>
          </rPr>
          <t xml:space="preserve">
</t>
        </r>
      </text>
    </comment>
  </commentList>
</comments>
</file>

<file path=xl/comments3.xml><?xml version="1.0" encoding="utf-8"?>
<comments xmlns="http://schemas.openxmlformats.org/spreadsheetml/2006/main">
  <authors>
    <author>Blue on Blue Info Graphics</author>
    <author>Mark Sears</author>
  </authors>
  <commentList>
    <comment ref="F34" authorId="0">
      <text>
        <r>
          <rPr>
            <b/>
            <sz val="8"/>
            <color indexed="81"/>
            <rFont val="Tahoma"/>
            <family val="2"/>
          </rPr>
          <t>You will need to use the roundup command in excel to get this number. Follow the guides in excel to use the command.</t>
        </r>
      </text>
    </comment>
    <comment ref="F47" authorId="1">
      <text>
        <r>
          <rPr>
            <b/>
            <sz val="8"/>
            <color indexed="81"/>
            <rFont val="Tahoma"/>
            <family val="2"/>
          </rPr>
          <t>Enter as a formula.</t>
        </r>
        <r>
          <rPr>
            <sz val="8"/>
            <color indexed="81"/>
            <rFont val="Tahoma"/>
            <family val="2"/>
          </rPr>
          <t xml:space="preserve">
</t>
        </r>
      </text>
    </comment>
  </commentList>
</comments>
</file>

<file path=xl/sharedStrings.xml><?xml version="1.0" encoding="utf-8"?>
<sst xmlns="http://schemas.openxmlformats.org/spreadsheetml/2006/main" count="179" uniqueCount="101">
  <si>
    <t>Direct materials</t>
  </si>
  <si>
    <t>Direct labor</t>
  </si>
  <si>
    <t>Manufacturing overhead</t>
  </si>
  <si>
    <t>Total variable production cost</t>
  </si>
  <si>
    <t>Divided by units produced</t>
  </si>
  <si>
    <t>Variable production cost per cap</t>
  </si>
  <si>
    <t>Contribution margin per unit:</t>
  </si>
  <si>
    <t>Revenue</t>
  </si>
  <si>
    <t>Cost of goods sold</t>
  </si>
  <si>
    <t>Selling and administration</t>
  </si>
  <si>
    <t>Contribution margin</t>
  </si>
  <si>
    <t>Divided by units sold</t>
  </si>
  <si>
    <t>Contribution margin per unit</t>
  </si>
  <si>
    <t>Income Statement</t>
  </si>
  <si>
    <t>Sales</t>
  </si>
  <si>
    <t>Name:</t>
  </si>
  <si>
    <t>answer is incorrect, the word "wrong" will appear.</t>
  </si>
  <si>
    <t>a.</t>
  </si>
  <si>
    <t>b.</t>
  </si>
  <si>
    <t>Less variable costs:</t>
  </si>
  <si>
    <t>Less fixed expenses:</t>
  </si>
  <si>
    <t>Net income (loss)</t>
  </si>
  <si>
    <t>c.</t>
  </si>
  <si>
    <t>Insert your answers into the gray-shaded cells of columns E and G. If an</t>
  </si>
  <si>
    <t>Exercise 9-9</t>
  </si>
  <si>
    <t>Top Disc</t>
  </si>
  <si>
    <t>For Year Ended December 31, 2013</t>
  </si>
  <si>
    <t>Exercise 9-14</t>
  </si>
  <si>
    <t>Insert your answers into the gray-shaded cells of column F. If an</t>
  </si>
  <si>
    <t>Less variable costs</t>
  </si>
  <si>
    <t>Less fixed costs</t>
  </si>
  <si>
    <t>Profit</t>
  </si>
  <si>
    <t>Divided by units</t>
  </si>
  <si>
    <t>Minimum selling price</t>
  </si>
  <si>
    <t>Exercise 9-22</t>
  </si>
  <si>
    <t>Insert your answers into the gray-shaded cells. Enter formulas where appropriate.</t>
  </si>
  <si>
    <t>If an answer is incorrect, the word "wrong" will appear.</t>
  </si>
  <si>
    <t>Daily Ferry Usage</t>
  </si>
  <si>
    <t>Daily tolls</t>
  </si>
  <si>
    <t>Divided by cost per passenger</t>
  </si>
  <si>
    <t>People using ferry on daily basis</t>
  </si>
  <si>
    <t>Breakeven in Passengers</t>
  </si>
  <si>
    <t>Daily cost</t>
  </si>
  <si>
    <t>Divided by passengers per day</t>
  </si>
  <si>
    <t>Breakeven price</t>
  </si>
  <si>
    <t>Desired profit</t>
  </si>
  <si>
    <t>Total</t>
  </si>
  <si>
    <t>Price to make $250 per day</t>
  </si>
  <si>
    <t>Changing the rate if some of the cost is fixed and variable</t>
  </si>
  <si>
    <r>
      <t xml:space="preserve">Percent of 
2,000 </t>
    </r>
    <r>
      <rPr>
        <b/>
        <u val="singleAccounting"/>
        <sz val="10"/>
        <color indexed="18"/>
        <rFont val="Arial"/>
        <family val="2"/>
      </rPr>
      <t>Daily Cost</t>
    </r>
  </si>
  <si>
    <t>Variable daily costs</t>
  </si>
  <si>
    <t>Variable cost per passenger</t>
  </si>
  <si>
    <t>Revision</t>
  </si>
  <si>
    <t>Current</t>
  </si>
  <si>
    <t>Revenue at current level</t>
  </si>
  <si>
    <t>Revenue if toll raised</t>
  </si>
  <si>
    <t>Less variable cost</t>
  </si>
  <si>
    <t>Less fixed cost</t>
  </si>
  <si>
    <t>Net profit (loss)</t>
  </si>
  <si>
    <t xml:space="preserve">County would be better off by </t>
  </si>
  <si>
    <t>d.</t>
  </si>
  <si>
    <t>Increase toll to 0.70 with a 5% decline in use</t>
  </si>
  <si>
    <t>e.</t>
  </si>
  <si>
    <t>Discuss the saying "We may be showing a loss, but we can make it up in volume."</t>
  </si>
  <si>
    <t>(Key answer here)</t>
  </si>
  <si>
    <t>Problem 9-48</t>
  </si>
  <si>
    <t>Insert your answers into the gray-shaded cells of columns D, F and H. Insert formulas</t>
  </si>
  <si>
    <t>where appropriate. If an answer is incorrect, the word "wrong" will appear.</t>
  </si>
  <si>
    <t>Olson</t>
  </si>
  <si>
    <t>Less Variable Expense</t>
  </si>
  <si>
    <t>Contribution Margin</t>
  </si>
  <si>
    <t>Less Fixed Expense</t>
  </si>
  <si>
    <t>Net Income before Tax</t>
  </si>
  <si>
    <t>Tax Expense</t>
  </si>
  <si>
    <t>Net Income</t>
  </si>
  <si>
    <t>Miami</t>
  </si>
  <si>
    <t>Breakeven Sales</t>
  </si>
  <si>
    <t>Profit before taxes</t>
  </si>
  <si>
    <t>Profit after taxes</t>
  </si>
  <si>
    <t>Contribution margin percent</t>
  </si>
  <si>
    <t>Sales to earn desired profit</t>
  </si>
  <si>
    <t>Actual Sales</t>
  </si>
  <si>
    <t>–</t>
  </si>
  <si>
    <t>=</t>
  </si>
  <si>
    <t>Margin of Safety</t>
  </si>
  <si>
    <t>Olson:</t>
  </si>
  <si>
    <t>2013</t>
  </si>
  <si>
    <t>2014</t>
  </si>
  <si>
    <t>Miami:</t>
  </si>
  <si>
    <t>÷</t>
  </si>
  <si>
    <t>Profit Before Tax</t>
  </si>
  <si>
    <t>Operating Leverage</t>
  </si>
  <si>
    <t>Increase</t>
  </si>
  <si>
    <t>f.</t>
  </si>
  <si>
    <t>g.</t>
  </si>
  <si>
    <t>Olson 2014</t>
  </si>
  <si>
    <t>Units</t>
  </si>
  <si>
    <t>Miami 2014</t>
  </si>
  <si>
    <t>What is the break-even point (BEP) and why is it important?</t>
  </si>
  <si>
    <t>What is the Contribution Margin (CM) and why is it important?</t>
  </si>
  <si>
    <t>Part 1</t>
  </si>
</sst>
</file>

<file path=xl/styles.xml><?xml version="1.0" encoding="utf-8"?>
<styleSheet xmlns="http://schemas.openxmlformats.org/spreadsheetml/2006/main">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0_);_(&quot;$&quot;* \(#,##0.000\);_(&quot;$&quot;* &quot;-&quot;???_);_(@_)"/>
    <numFmt numFmtId="167" formatCode="_(* #,##0.000_);_(* \(#,##0.000\);_(* &quot;-&quot;??_);_(@_)"/>
  </numFmts>
  <fonts count="16">
    <font>
      <sz val="11"/>
      <name val="Arial"/>
    </font>
    <font>
      <sz val="11"/>
      <name val="Arial"/>
      <family val="2"/>
    </font>
    <font>
      <b/>
      <sz val="11"/>
      <color indexed="18"/>
      <name val="Arial"/>
      <family val="2"/>
    </font>
    <font>
      <b/>
      <sz val="11"/>
      <color indexed="9"/>
      <name val="Arial"/>
      <family val="2"/>
    </font>
    <font>
      <b/>
      <sz val="8"/>
      <color indexed="10"/>
      <name val="Arial"/>
      <family val="2"/>
    </font>
    <font>
      <sz val="11"/>
      <name val="Arial"/>
    </font>
    <font>
      <b/>
      <sz val="8"/>
      <color indexed="81"/>
      <name val="Tahoma"/>
      <family val="2"/>
    </font>
    <font>
      <sz val="8"/>
      <color indexed="10"/>
      <name val="Arial Narrow"/>
      <family val="2"/>
    </font>
    <font>
      <b/>
      <sz val="10"/>
      <color indexed="18"/>
      <name val="Arial"/>
      <family val="2"/>
    </font>
    <font>
      <b/>
      <u val="singleAccounting"/>
      <sz val="10"/>
      <color indexed="18"/>
      <name val="Arial"/>
      <family val="2"/>
    </font>
    <font>
      <sz val="10"/>
      <name val="Arial"/>
      <family val="2"/>
    </font>
    <font>
      <b/>
      <u val="singleAccounting"/>
      <sz val="11"/>
      <color indexed="18"/>
      <name val="Arial"/>
      <family val="2"/>
    </font>
    <font>
      <u val="singleAccounting"/>
      <sz val="8"/>
      <color indexed="10"/>
      <name val="Arial Narrow"/>
      <family val="2"/>
    </font>
    <font>
      <sz val="8"/>
      <color indexed="81"/>
      <name val="Tahoma"/>
      <family val="2"/>
    </font>
    <font>
      <b/>
      <sz val="10"/>
      <color rgb="FF000000"/>
      <name val="Arial"/>
      <family val="2"/>
    </font>
    <font>
      <b/>
      <sz val="11"/>
      <name val="Arial"/>
      <family val="2"/>
    </font>
  </fonts>
  <fills count="5">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indexed="18"/>
        <bgColor indexed="64"/>
      </patternFill>
    </fill>
  </fills>
  <borders count="12">
    <border>
      <left/>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right/>
      <top style="hair">
        <color indexed="64"/>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hair">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5" fillId="0" borderId="0" applyFont="0" applyFill="0" applyBorder="0" applyAlignment="0" applyProtection="0"/>
  </cellStyleXfs>
  <cellXfs count="94">
    <xf numFmtId="0" fontId="0" fillId="0" borderId="0" xfId="0"/>
    <xf numFmtId="0" fontId="2" fillId="0" borderId="0" xfId="0" applyFont="1"/>
    <xf numFmtId="0" fontId="2" fillId="2" borderId="0" xfId="0" applyFont="1" applyFill="1"/>
    <xf numFmtId="164" fontId="2" fillId="3" borderId="1" xfId="2" applyNumberFormat="1" applyFont="1" applyFill="1" applyBorder="1" applyProtection="1">
      <protection locked="0"/>
    </xf>
    <xf numFmtId="165" fontId="2" fillId="3" borderId="2" xfId="1" applyNumberFormat="1" applyFont="1" applyFill="1" applyBorder="1" applyProtection="1">
      <protection locked="0"/>
    </xf>
    <xf numFmtId="165" fontId="2" fillId="3" borderId="3" xfId="1" applyNumberFormat="1" applyFont="1" applyFill="1" applyBorder="1" applyProtection="1">
      <protection locked="0"/>
    </xf>
    <xf numFmtId="165" fontId="2" fillId="3" borderId="4" xfId="1" applyNumberFormat="1" applyFont="1" applyFill="1" applyBorder="1" applyProtection="1">
      <protection locked="0"/>
    </xf>
    <xf numFmtId="164" fontId="2" fillId="2" borderId="0" xfId="2" applyNumberFormat="1" applyFont="1" applyFill="1" applyBorder="1"/>
    <xf numFmtId="164" fontId="2" fillId="2" borderId="5" xfId="2" applyNumberFormat="1" applyFont="1" applyFill="1" applyBorder="1"/>
    <xf numFmtId="165" fontId="2" fillId="0" borderId="0" xfId="1" applyNumberFormat="1" applyFont="1"/>
    <xf numFmtId="0" fontId="3" fillId="4" borderId="0" xfId="0" applyFont="1" applyFill="1"/>
    <xf numFmtId="165" fontId="2" fillId="2" borderId="0" xfId="1" applyNumberFormat="1" applyFont="1" applyFill="1" applyBorder="1" applyProtection="1"/>
    <xf numFmtId="165" fontId="2" fillId="2" borderId="3" xfId="1" applyNumberFormat="1" applyFont="1" applyFill="1" applyBorder="1"/>
    <xf numFmtId="0" fontId="2" fillId="0" borderId="0" xfId="0" applyFont="1" applyAlignment="1">
      <alignment horizontal="right"/>
    </xf>
    <xf numFmtId="0" fontId="4" fillId="2" borderId="0" xfId="1" applyNumberFormat="1" applyFont="1" applyFill="1" applyBorder="1" applyAlignment="1">
      <alignment horizontal="right"/>
    </xf>
    <xf numFmtId="166" fontId="2" fillId="2" borderId="5" xfId="2" applyNumberFormat="1" applyFont="1" applyFill="1" applyBorder="1"/>
    <xf numFmtId="164" fontId="2" fillId="2" borderId="6" xfId="2" applyNumberFormat="1" applyFont="1" applyFill="1" applyBorder="1"/>
    <xf numFmtId="0" fontId="3" fillId="4" borderId="0" xfId="0" applyFont="1" applyFill="1" applyAlignment="1">
      <alignment horizontal="center"/>
    </xf>
    <xf numFmtId="0" fontId="4" fillId="2" borderId="0" xfId="1" applyNumberFormat="1" applyFont="1" applyFill="1" applyBorder="1" applyAlignment="1">
      <alignment horizontal="center"/>
    </xf>
    <xf numFmtId="165" fontId="2" fillId="2" borderId="4" xfId="1" applyNumberFormat="1" applyFont="1" applyFill="1" applyBorder="1"/>
    <xf numFmtId="0" fontId="2" fillId="2" borderId="0" xfId="0" applyFont="1" applyFill="1" applyAlignment="1">
      <alignment horizontal="center"/>
    </xf>
    <xf numFmtId="164" fontId="2" fillId="3" borderId="7" xfId="2" applyNumberFormat="1" applyFont="1" applyFill="1" applyBorder="1" applyProtection="1">
      <protection locked="0"/>
    </xf>
    <xf numFmtId="165" fontId="3" fillId="4" borderId="0" xfId="1" applyNumberFormat="1" applyFont="1" applyFill="1"/>
    <xf numFmtId="165" fontId="2" fillId="2" borderId="0" xfId="1" applyNumberFormat="1" applyFont="1" applyFill="1"/>
    <xf numFmtId="0" fontId="4" fillId="2" borderId="0" xfId="1" applyNumberFormat="1" applyFont="1" applyFill="1" applyBorder="1" applyAlignment="1">
      <alignment horizontal="left"/>
    </xf>
    <xf numFmtId="0" fontId="7" fillId="2" borderId="0" xfId="1" applyNumberFormat="1" applyFont="1" applyFill="1" applyBorder="1" applyAlignment="1">
      <alignment horizontal="right"/>
    </xf>
    <xf numFmtId="43" fontId="2" fillId="3" borderId="3" xfId="1" applyNumberFormat="1" applyFont="1" applyFill="1" applyBorder="1" applyProtection="1">
      <protection locked="0"/>
    </xf>
    <xf numFmtId="43" fontId="2" fillId="0" borderId="0" xfId="1" applyNumberFormat="1" applyFont="1"/>
    <xf numFmtId="41" fontId="2" fillId="2" borderId="5" xfId="2" applyNumberFormat="1" applyFont="1" applyFill="1" applyBorder="1"/>
    <xf numFmtId="41" fontId="2" fillId="3" borderId="3" xfId="1" applyNumberFormat="1" applyFont="1" applyFill="1" applyBorder="1" applyProtection="1">
      <protection locked="0"/>
    </xf>
    <xf numFmtId="44" fontId="2" fillId="2" borderId="5" xfId="2" applyNumberFormat="1" applyFont="1" applyFill="1" applyBorder="1"/>
    <xf numFmtId="43" fontId="2" fillId="0" borderId="0" xfId="1" applyFont="1"/>
    <xf numFmtId="165" fontId="2" fillId="2" borderId="0" xfId="1" applyNumberFormat="1" applyFont="1" applyFill="1" applyProtection="1"/>
    <xf numFmtId="0" fontId="2" fillId="2" borderId="0" xfId="0" applyFont="1" applyFill="1" applyProtection="1"/>
    <xf numFmtId="44" fontId="2" fillId="2" borderId="0" xfId="1" applyNumberFormat="1" applyFont="1" applyFill="1" applyBorder="1" applyProtection="1"/>
    <xf numFmtId="0" fontId="7" fillId="2" borderId="0" xfId="1" applyNumberFormat="1" applyFont="1" applyFill="1" applyBorder="1" applyAlignment="1" applyProtection="1">
      <alignment horizontal="right"/>
    </xf>
    <xf numFmtId="41" fontId="2" fillId="2" borderId="6" xfId="2" applyNumberFormat="1" applyFont="1" applyFill="1" applyBorder="1"/>
    <xf numFmtId="9" fontId="2" fillId="3" borderId="1" xfId="1" applyNumberFormat="1" applyFont="1" applyFill="1" applyBorder="1" applyProtection="1">
      <protection locked="0"/>
    </xf>
    <xf numFmtId="164" fontId="2" fillId="2" borderId="1" xfId="2" applyNumberFormat="1" applyFont="1" applyFill="1" applyBorder="1" applyProtection="1"/>
    <xf numFmtId="167" fontId="2" fillId="0" borderId="0" xfId="1" applyNumberFormat="1" applyFont="1"/>
    <xf numFmtId="43" fontId="2" fillId="2" borderId="0" xfId="1" applyFont="1" applyFill="1" applyBorder="1" applyProtection="1"/>
    <xf numFmtId="43" fontId="11" fillId="2" borderId="0" xfId="1" applyFont="1" applyFill="1" applyBorder="1" applyAlignment="1" applyProtection="1">
      <alignment horizontal="center"/>
    </xf>
    <xf numFmtId="0" fontId="12" fillId="2" borderId="0" xfId="1" applyNumberFormat="1" applyFont="1" applyFill="1" applyBorder="1" applyAlignment="1">
      <alignment horizontal="center"/>
    </xf>
    <xf numFmtId="165" fontId="11" fillId="2" borderId="0" xfId="1" applyNumberFormat="1" applyFont="1" applyFill="1" applyAlignment="1">
      <alignment horizontal="center"/>
    </xf>
    <xf numFmtId="164" fontId="2" fillId="3" borderId="0" xfId="2" applyNumberFormat="1" applyFont="1" applyFill="1" applyBorder="1" applyProtection="1">
      <protection locked="0"/>
    </xf>
    <xf numFmtId="44" fontId="2" fillId="3" borderId="1" xfId="2" applyNumberFormat="1" applyFont="1" applyFill="1" applyBorder="1" applyProtection="1">
      <protection locked="0"/>
    </xf>
    <xf numFmtId="165" fontId="2" fillId="2" borderId="0" xfId="1" applyNumberFormat="1" applyFont="1" applyFill="1" applyAlignment="1">
      <alignment horizontal="left"/>
    </xf>
    <xf numFmtId="44" fontId="2" fillId="2" borderId="0" xfId="2" applyNumberFormat="1" applyFont="1" applyFill="1" applyBorder="1"/>
    <xf numFmtId="43" fontId="2" fillId="2" borderId="3" xfId="2" applyNumberFormat="1" applyFont="1" applyFill="1" applyBorder="1" applyProtection="1"/>
    <xf numFmtId="44" fontId="2" fillId="2" borderId="7" xfId="2" applyFont="1" applyFill="1" applyBorder="1"/>
    <xf numFmtId="43" fontId="2" fillId="2" borderId="0" xfId="1" applyFont="1" applyFill="1" applyBorder="1"/>
    <xf numFmtId="44" fontId="2" fillId="3" borderId="1" xfId="2" applyFont="1" applyFill="1" applyBorder="1" applyProtection="1">
      <protection locked="0"/>
    </xf>
    <xf numFmtId="43" fontId="2" fillId="3" borderId="4" xfId="1" applyFont="1" applyFill="1" applyBorder="1" applyProtection="1">
      <protection locked="0"/>
    </xf>
    <xf numFmtId="44" fontId="2" fillId="2" borderId="0" xfId="2" applyFont="1" applyFill="1" applyBorder="1"/>
    <xf numFmtId="43" fontId="2" fillId="3" borderId="3" xfId="1" applyFont="1" applyFill="1" applyBorder="1" applyProtection="1">
      <protection locked="0"/>
    </xf>
    <xf numFmtId="44" fontId="2" fillId="2" borderId="5" xfId="2" applyFont="1" applyFill="1" applyBorder="1"/>
    <xf numFmtId="0" fontId="2" fillId="0" borderId="0" xfId="0" applyFont="1" applyAlignment="1">
      <alignment vertical="top"/>
    </xf>
    <xf numFmtId="43" fontId="3" fillId="4" borderId="0" xfId="1" applyFont="1" applyFill="1"/>
    <xf numFmtId="43" fontId="2" fillId="2" borderId="0" xfId="1" applyFont="1" applyFill="1"/>
    <xf numFmtId="43" fontId="2" fillId="4" borderId="0" xfId="1" applyFont="1" applyFill="1"/>
    <xf numFmtId="0" fontId="2" fillId="4" borderId="0" xfId="0" applyFont="1" applyFill="1"/>
    <xf numFmtId="164" fontId="2" fillId="3" borderId="3" xfId="2" applyNumberFormat="1" applyFont="1" applyFill="1" applyBorder="1" applyProtection="1">
      <protection locked="0"/>
    </xf>
    <xf numFmtId="164" fontId="2" fillId="2" borderId="0" xfId="2" applyNumberFormat="1" applyFont="1" applyFill="1" applyBorder="1" applyProtection="1"/>
    <xf numFmtId="164" fontId="2" fillId="3" borderId="9" xfId="2" applyNumberFormat="1" applyFont="1" applyFill="1" applyBorder="1" applyProtection="1">
      <protection locked="0"/>
    </xf>
    <xf numFmtId="9" fontId="2" fillId="3" borderId="9" xfId="3" applyFont="1" applyFill="1" applyBorder="1" applyProtection="1">
      <protection locked="0"/>
    </xf>
    <xf numFmtId="9" fontId="2" fillId="0" borderId="0" xfId="3" applyFont="1"/>
    <xf numFmtId="0" fontId="3" fillId="4" borderId="0" xfId="0" applyFont="1" applyFill="1" applyBorder="1" applyAlignment="1">
      <alignment horizontal="center" wrapText="1"/>
    </xf>
    <xf numFmtId="165" fontId="2" fillId="2" borderId="0" xfId="1" applyNumberFormat="1" applyFont="1" applyFill="1" applyBorder="1"/>
    <xf numFmtId="43" fontId="2" fillId="2" borderId="0" xfId="1" quotePrefix="1" applyFont="1" applyFill="1"/>
    <xf numFmtId="42" fontId="2" fillId="2" borderId="7" xfId="2" applyNumberFormat="1" applyFont="1" applyFill="1" applyBorder="1"/>
    <xf numFmtId="164" fontId="2" fillId="3" borderId="2" xfId="2" applyNumberFormat="1" applyFont="1" applyFill="1" applyBorder="1" applyProtection="1">
      <protection locked="0"/>
    </xf>
    <xf numFmtId="43" fontId="2" fillId="2" borderId="0" xfId="1" applyFont="1" applyFill="1" applyProtection="1"/>
    <xf numFmtId="0" fontId="2" fillId="2" borderId="0" xfId="0" applyFont="1" applyFill="1" applyBorder="1" applyProtection="1"/>
    <xf numFmtId="0" fontId="4" fillId="2" borderId="0" xfId="1" applyNumberFormat="1" applyFont="1" applyFill="1" applyBorder="1" applyAlignment="1" applyProtection="1">
      <alignment horizontal="right"/>
    </xf>
    <xf numFmtId="44" fontId="2" fillId="2" borderId="7" xfId="2" applyNumberFormat="1" applyFont="1" applyFill="1" applyBorder="1"/>
    <xf numFmtId="2" fontId="2" fillId="0" borderId="0" xfId="0" applyNumberFormat="1" applyFont="1"/>
    <xf numFmtId="0" fontId="3" fillId="4" borderId="0" xfId="0" applyFont="1" applyFill="1" applyAlignment="1"/>
    <xf numFmtId="164" fontId="2" fillId="3" borderId="11" xfId="2" applyNumberFormat="1" applyFont="1" applyFill="1" applyBorder="1" applyProtection="1">
      <protection locked="0"/>
    </xf>
    <xf numFmtId="0" fontId="3" fillId="4" borderId="0" xfId="0" applyFont="1" applyFill="1" applyAlignment="1">
      <alignment wrapText="1"/>
    </xf>
    <xf numFmtId="0" fontId="3" fillId="4" borderId="0" xfId="0" applyFont="1" applyFill="1" applyAlignment="1">
      <alignment horizontal="center" wrapText="1"/>
    </xf>
    <xf numFmtId="165" fontId="2" fillId="3" borderId="1" xfId="1" applyNumberFormat="1" applyFont="1" applyFill="1" applyBorder="1" applyProtection="1">
      <protection locked="0"/>
    </xf>
    <xf numFmtId="164" fontId="2" fillId="3" borderId="1" xfId="2" applyNumberFormat="1" applyFont="1" applyFill="1" applyBorder="1" applyAlignment="1" applyProtection="1">
      <alignment horizontal="center"/>
      <protection locked="0"/>
    </xf>
    <xf numFmtId="164" fontId="2" fillId="3" borderId="1" xfId="2" applyNumberFormat="1" applyFont="1" applyFill="1" applyBorder="1" applyAlignment="1" applyProtection="1">
      <protection locked="0"/>
    </xf>
    <xf numFmtId="0" fontId="14" fillId="0" borderId="0" xfId="0" applyFont="1" applyAlignment="1">
      <alignment vertical="center"/>
    </xf>
    <xf numFmtId="0" fontId="15" fillId="0" borderId="0" xfId="0" applyFont="1"/>
    <xf numFmtId="0" fontId="2" fillId="0" borderId="3" xfId="0" applyFont="1" applyBorder="1" applyAlignment="1" applyProtection="1">
      <alignment horizontal="center"/>
      <protection locked="0"/>
    </xf>
    <xf numFmtId="0" fontId="3" fillId="4" borderId="0" xfId="0" applyFont="1" applyFill="1" applyAlignment="1">
      <alignment horizontal="center"/>
    </xf>
    <xf numFmtId="165" fontId="8" fillId="2" borderId="0" xfId="1" applyNumberFormat="1" applyFont="1" applyFill="1" applyAlignment="1">
      <alignment horizontal="center" wrapText="1"/>
    </xf>
    <xf numFmtId="0" fontId="10" fillId="0" borderId="0" xfId="0" applyFont="1" applyAlignment="1">
      <alignment wrapText="1"/>
    </xf>
    <xf numFmtId="0" fontId="2" fillId="3" borderId="8" xfId="0" applyNumberFormat="1" applyFont="1" applyFill="1" applyBorder="1" applyAlignment="1" applyProtection="1">
      <alignment horizontal="left" vertical="top" wrapText="1"/>
      <protection locked="0"/>
    </xf>
    <xf numFmtId="0" fontId="2" fillId="3" borderId="9" xfId="0" applyNumberFormat="1" applyFont="1" applyFill="1" applyBorder="1" applyAlignment="1" applyProtection="1">
      <alignment horizontal="left" vertical="top" wrapText="1"/>
      <protection locked="0"/>
    </xf>
    <xf numFmtId="0" fontId="2" fillId="3" borderId="10" xfId="0" applyNumberFormat="1" applyFont="1" applyFill="1" applyBorder="1" applyAlignment="1" applyProtection="1">
      <alignment horizontal="left" vertical="top" wrapText="1"/>
      <protection locked="0"/>
    </xf>
    <xf numFmtId="43" fontId="3" fillId="4" borderId="0" xfId="1" applyFont="1" applyFill="1" applyAlignment="1">
      <alignment horizontal="center"/>
    </xf>
    <xf numFmtId="0" fontId="0" fillId="0" borderId="0" xfId="0" applyAlignment="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000" b="1" i="0" u="none" strike="noStrike" baseline="0">
                <a:solidFill>
                  <a:srgbClr val="000000"/>
                </a:solidFill>
                <a:latin typeface="Arial"/>
                <a:ea typeface="Arial"/>
                <a:cs typeface="Arial"/>
              </a:defRPr>
            </a:pPr>
            <a:r>
              <a:rPr lang="en-US"/>
              <a:t>Olson</a:t>
            </a:r>
          </a:p>
        </c:rich>
      </c:tx>
      <c:layout>
        <c:manualLayout>
          <c:xMode val="edge"/>
          <c:yMode val="edge"/>
          <c:x val="0.42810525828683216"/>
          <c:y val="1.7587939698492469E-2"/>
        </c:manualLayout>
      </c:layout>
      <c:spPr>
        <a:noFill/>
        <a:ln w="25400">
          <a:noFill/>
        </a:ln>
      </c:spPr>
    </c:title>
    <c:plotArea>
      <c:layout>
        <c:manualLayout>
          <c:layoutTarget val="inner"/>
          <c:xMode val="edge"/>
          <c:yMode val="edge"/>
          <c:x val="0.11111128841032286"/>
          <c:y val="0.1884422110552765"/>
          <c:w val="0.81209279911662413"/>
          <c:h val="0.68090452261306555"/>
        </c:manualLayout>
      </c:layout>
      <c:scatterChart>
        <c:scatterStyle val="lineMarker"/>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'[1]Problem 9-48'!$D$89:$D$91</c:f>
              <c:numCache>
                <c:formatCode>General</c:formatCode>
                <c:ptCount val="3"/>
                <c:pt idx="0">
                  <c:v>0</c:v>
                </c:pt>
                <c:pt idx="1">
                  <c:v>0</c:v>
                </c:pt>
                <c:pt idx="2">
                  <c:v>0</c:v>
                </c:pt>
              </c:numCache>
            </c:numRef>
          </c:xVal>
          <c:yVal>
            <c:numRef>
              <c:f>'[1]Problem 9-48'!$F$89:$F$91</c:f>
              <c:numCache>
                <c:formatCode>General</c:formatCode>
                <c:ptCount val="3"/>
                <c:pt idx="0">
                  <c:v>0</c:v>
                </c:pt>
                <c:pt idx="1">
                  <c:v>0</c:v>
                </c:pt>
                <c:pt idx="2">
                  <c:v>0</c:v>
                </c:pt>
              </c:numCache>
            </c:numRef>
          </c:yVal>
        </c:ser>
        <c:dLbls/>
        <c:axId val="61614720"/>
        <c:axId val="61616512"/>
      </c:scatterChart>
      <c:valAx>
        <c:axId val="61614720"/>
        <c:scaling>
          <c:orientation val="minMax"/>
          <c:max val="500000"/>
        </c:scaling>
        <c:axPos val="b"/>
        <c:numFmt formatCode="General" sourceLinked="1"/>
        <c:tickLblPos val="nextTo"/>
        <c:spPr>
          <a:ln w="3175">
            <a:solidFill>
              <a:srgbClr val="000000"/>
            </a:solidFill>
            <a:prstDash val="solid"/>
          </a:ln>
        </c:spPr>
        <c:txPr>
          <a:bodyPr rot="0" vert="horz"/>
          <a:lstStyle/>
          <a:p>
            <a:pPr>
              <a:defRPr sz="1150" b="1" i="0" u="none" strike="noStrike" baseline="0">
                <a:solidFill>
                  <a:srgbClr val="000080"/>
                </a:solidFill>
                <a:latin typeface="Arial"/>
                <a:ea typeface="Arial"/>
                <a:cs typeface="Arial"/>
              </a:defRPr>
            </a:pPr>
            <a:endParaRPr lang="en-US"/>
          </a:p>
        </c:txPr>
        <c:crossAx val="61616512"/>
        <c:crosses val="autoZero"/>
        <c:crossBetween val="midCat"/>
        <c:majorUnit val="250000"/>
      </c:valAx>
      <c:valAx>
        <c:axId val="61616512"/>
        <c:scaling>
          <c:orientation val="minMax"/>
        </c:scaling>
        <c:axPos val="l"/>
        <c:numFmt formatCode="General" sourceLinked="1"/>
        <c:tickLblPos val="nextTo"/>
        <c:spPr>
          <a:ln w="3175">
            <a:solidFill>
              <a:srgbClr val="000000"/>
            </a:solidFill>
            <a:prstDash val="solid"/>
          </a:ln>
        </c:spPr>
        <c:txPr>
          <a:bodyPr rot="0" vert="horz"/>
          <a:lstStyle/>
          <a:p>
            <a:pPr>
              <a:defRPr sz="1150" b="1" i="0" u="none" strike="noStrike" baseline="0">
                <a:solidFill>
                  <a:srgbClr val="000080"/>
                </a:solidFill>
                <a:latin typeface="Arial"/>
                <a:ea typeface="Arial"/>
                <a:cs typeface="Arial"/>
              </a:defRPr>
            </a:pPr>
            <a:endParaRPr lang="en-US"/>
          </a:p>
        </c:txPr>
        <c:crossAx val="61614720"/>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2350" b="1" i="0" u="none" strike="noStrike" baseline="0">
                <a:solidFill>
                  <a:srgbClr val="000000"/>
                </a:solidFill>
                <a:latin typeface="Arial"/>
                <a:ea typeface="Arial"/>
                <a:cs typeface="Arial"/>
              </a:defRPr>
            </a:pPr>
            <a:r>
              <a:rPr lang="en-US"/>
              <a:t>Miami</a:t>
            </a:r>
          </a:p>
        </c:rich>
      </c:tx>
      <c:layout>
        <c:manualLayout>
          <c:xMode val="edge"/>
          <c:yMode val="edge"/>
          <c:x val="0.42673174996815549"/>
          <c:y val="1.2658227848101266E-2"/>
        </c:manualLayout>
      </c:layout>
      <c:spPr>
        <a:noFill/>
        <a:ln w="25400">
          <a:noFill/>
        </a:ln>
      </c:spPr>
    </c:title>
    <c:plotArea>
      <c:layout>
        <c:manualLayout>
          <c:layoutTarget val="inner"/>
          <c:xMode val="edge"/>
          <c:yMode val="edge"/>
          <c:x val="7.0853573579618301E-2"/>
          <c:y val="0.14936708860759498"/>
          <c:w val="0.87600781880255341"/>
          <c:h val="0.76202531645569682"/>
        </c:manualLayout>
      </c:layout>
      <c:scatterChart>
        <c:scatterStyle val="lineMarker"/>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xVal>
            <c:numRef>
              <c:f>'[1]Problem 9-48'!$D$95:$D$97</c:f>
              <c:numCache>
                <c:formatCode>General</c:formatCode>
                <c:ptCount val="3"/>
                <c:pt idx="0">
                  <c:v>0</c:v>
                </c:pt>
                <c:pt idx="1">
                  <c:v>0</c:v>
                </c:pt>
                <c:pt idx="2">
                  <c:v>0</c:v>
                </c:pt>
              </c:numCache>
            </c:numRef>
          </c:xVal>
          <c:yVal>
            <c:numRef>
              <c:f>'[1]Problem 9-48'!$F$95:$F$97</c:f>
              <c:numCache>
                <c:formatCode>General</c:formatCode>
                <c:ptCount val="3"/>
                <c:pt idx="0">
                  <c:v>0</c:v>
                </c:pt>
                <c:pt idx="1">
                  <c:v>0</c:v>
                </c:pt>
                <c:pt idx="2">
                  <c:v>0</c:v>
                </c:pt>
              </c:numCache>
            </c:numRef>
          </c:yVal>
        </c:ser>
        <c:dLbls/>
        <c:axId val="61665280"/>
        <c:axId val="61666816"/>
      </c:scatterChart>
      <c:valAx>
        <c:axId val="61665280"/>
        <c:scaling>
          <c:orientation val="minMax"/>
          <c:max val="750000"/>
        </c:scaling>
        <c:axPos val="b"/>
        <c:numFmt formatCode="General" sourceLinked="1"/>
        <c:tickLblPos val="nextTo"/>
        <c:spPr>
          <a:ln w="3175">
            <a:solidFill>
              <a:srgbClr val="000000"/>
            </a:solidFill>
            <a:prstDash val="solid"/>
          </a:ln>
        </c:spPr>
        <c:txPr>
          <a:bodyPr rot="0" vert="horz"/>
          <a:lstStyle/>
          <a:p>
            <a:pPr>
              <a:defRPr sz="975" b="1" i="0" u="none" strike="noStrike" baseline="0">
                <a:solidFill>
                  <a:srgbClr val="000080"/>
                </a:solidFill>
                <a:latin typeface="Arial"/>
                <a:ea typeface="Arial"/>
                <a:cs typeface="Arial"/>
              </a:defRPr>
            </a:pPr>
            <a:endParaRPr lang="en-US"/>
          </a:p>
        </c:txPr>
        <c:crossAx val="61666816"/>
        <c:crosses val="autoZero"/>
        <c:crossBetween val="midCat"/>
      </c:valAx>
      <c:valAx>
        <c:axId val="61666816"/>
        <c:scaling>
          <c:orientation val="minMax"/>
        </c:scaling>
        <c:axPos val="l"/>
        <c:numFmt formatCode="General" sourceLinked="1"/>
        <c:tickLblPos val="nextTo"/>
        <c:spPr>
          <a:ln w="3175">
            <a:solidFill>
              <a:srgbClr val="000000"/>
            </a:solidFill>
            <a:prstDash val="solid"/>
          </a:ln>
        </c:spPr>
        <c:txPr>
          <a:bodyPr rot="0" vert="horz"/>
          <a:lstStyle/>
          <a:p>
            <a:pPr>
              <a:defRPr sz="1075" b="1" i="0" u="none" strike="noStrike" baseline="0">
                <a:solidFill>
                  <a:srgbClr val="000080"/>
                </a:solidFill>
                <a:latin typeface="Arial"/>
                <a:ea typeface="Arial"/>
                <a:cs typeface="Arial"/>
              </a:defRPr>
            </a:pPr>
            <a:endParaRPr lang="en-US"/>
          </a:p>
        </c:txPr>
        <c:crossAx val="61665280"/>
        <c:crosses val="autoZero"/>
        <c:crossBetween val="midCat"/>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85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180975</xdr:colOff>
      <xdr:row>99</xdr:row>
      <xdr:rowOff>47625</xdr:rowOff>
    </xdr:from>
    <xdr:to>
      <xdr:col>8</xdr:col>
      <xdr:colOff>295275</xdr:colOff>
      <xdr:row>119</xdr:row>
      <xdr:rowOff>28575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121</xdr:row>
      <xdr:rowOff>0</xdr:rowOff>
    </xdr:from>
    <xdr:to>
      <xdr:col>11</xdr:col>
      <xdr:colOff>495300</xdr:colOff>
      <xdr:row>140</xdr:row>
      <xdr:rowOff>142875</xdr:rowOff>
    </xdr:to>
    <xdr:graphicFrame macro="">
      <xdr:nvGraphicFramePr>
        <xdr:cNvPr id="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ing%201/Cost%20Accounting%20Spring%202013/Excel%20file%209e/Student%20version/Ch%209/Copy%20of%20Kinney%209e_Excel_09-48_SE.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blem 9-48"/>
    </sheetNames>
    <sheetDataSet>
      <sheetData sheetId="0">
        <row r="89">
          <cell r="D89">
            <v>0</v>
          </cell>
          <cell r="F89">
            <v>0</v>
          </cell>
        </row>
        <row r="90">
          <cell r="D90">
            <v>0</v>
          </cell>
          <cell r="F90">
            <v>0</v>
          </cell>
        </row>
        <row r="91">
          <cell r="D91">
            <v>0</v>
          </cell>
          <cell r="F91">
            <v>0</v>
          </cell>
        </row>
        <row r="95">
          <cell r="D95">
            <v>0</v>
          </cell>
          <cell r="F95">
            <v>0</v>
          </cell>
        </row>
        <row r="96">
          <cell r="D96">
            <v>0</v>
          </cell>
          <cell r="F96">
            <v>0</v>
          </cell>
        </row>
        <row r="97">
          <cell r="D97">
            <v>0</v>
          </cell>
          <cell r="F9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E7"/>
  <sheetViews>
    <sheetView workbookViewId="0">
      <selection activeCell="A5" sqref="A5:G7"/>
    </sheetView>
  </sheetViews>
  <sheetFormatPr defaultRowHeight="14.25"/>
  <sheetData>
    <row r="1" spans="1:5" ht="15">
      <c r="A1" s="13" t="s">
        <v>15</v>
      </c>
      <c r="B1" s="85"/>
      <c r="C1" s="85"/>
      <c r="D1" s="85"/>
      <c r="E1" s="85"/>
    </row>
    <row r="4" spans="1:5" ht="15">
      <c r="A4" s="84" t="s">
        <v>100</v>
      </c>
    </row>
    <row r="5" spans="1:5" ht="15">
      <c r="A5" s="84">
        <v>1</v>
      </c>
      <c r="B5" s="83" t="s">
        <v>98</v>
      </c>
    </row>
    <row r="6" spans="1:5" ht="15">
      <c r="A6" s="84"/>
    </row>
    <row r="7" spans="1:5" ht="15">
      <c r="A7" s="84">
        <v>2</v>
      </c>
      <c r="B7" s="83" t="s">
        <v>99</v>
      </c>
    </row>
  </sheetData>
  <mergeCells count="1">
    <mergeCell ref="B1:E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36"/>
  <sheetViews>
    <sheetView showGridLines="0" topLeftCell="A17" workbookViewId="0">
      <selection activeCell="B3" sqref="B3:H36"/>
    </sheetView>
  </sheetViews>
  <sheetFormatPr defaultRowHeight="15"/>
  <cols>
    <col min="1" max="2" width="2.625" style="1" customWidth="1"/>
    <col min="3" max="3" width="30.125" style="1" bestFit="1" customWidth="1"/>
    <col min="4" max="4" width="4.25" style="1" customWidth="1"/>
    <col min="5" max="5" width="10.125" style="1" bestFit="1" customWidth="1"/>
    <col min="6" max="6" width="5.625" style="1" customWidth="1"/>
    <col min="7" max="7" width="12.125" style="1" bestFit="1" customWidth="1"/>
    <col min="8" max="8" width="5.625" style="1" customWidth="1"/>
    <col min="9" max="9" width="8.625" style="1" hidden="1" customWidth="1"/>
    <col min="10" max="16384" width="9" style="1"/>
  </cols>
  <sheetData>
    <row r="1" spans="1:9">
      <c r="A1" s="1" t="s">
        <v>24</v>
      </c>
      <c r="D1" s="13" t="s">
        <v>15</v>
      </c>
      <c r="E1" s="85"/>
      <c r="F1" s="85"/>
      <c r="G1" s="85"/>
      <c r="H1" s="85"/>
    </row>
    <row r="3" spans="1:9">
      <c r="B3" s="1" t="s">
        <v>23</v>
      </c>
    </row>
    <row r="4" spans="1:9">
      <c r="B4" s="1" t="s">
        <v>16</v>
      </c>
    </row>
    <row r="6" spans="1:9">
      <c r="A6" s="1" t="s">
        <v>17</v>
      </c>
      <c r="B6" s="2" t="s">
        <v>0</v>
      </c>
      <c r="C6" s="2"/>
      <c r="D6" s="2"/>
      <c r="E6" s="2"/>
      <c r="F6" s="2"/>
      <c r="G6" s="3"/>
      <c r="H6" s="14" t="str">
        <f>IF(G6&lt;&gt;0,IF(G6=I6,"","Wrong"),"")</f>
        <v/>
      </c>
      <c r="I6" s="9">
        <v>150000</v>
      </c>
    </row>
    <row r="7" spans="1:9">
      <c r="B7" s="2" t="s">
        <v>1</v>
      </c>
      <c r="C7" s="2"/>
      <c r="D7" s="2"/>
      <c r="E7" s="2"/>
      <c r="F7" s="2"/>
      <c r="G7" s="4"/>
      <c r="H7" s="14" t="str">
        <f>IF(G7&lt;&gt;0,IF(G7=I7,"","Wrong"),"")</f>
        <v/>
      </c>
      <c r="I7" s="1">
        <v>100000</v>
      </c>
    </row>
    <row r="8" spans="1:9">
      <c r="B8" s="2" t="s">
        <v>2</v>
      </c>
      <c r="C8" s="2"/>
      <c r="D8" s="2"/>
      <c r="E8" s="2"/>
      <c r="F8" s="2"/>
      <c r="G8" s="6"/>
      <c r="H8" s="14" t="str">
        <f>IF(G8&lt;&gt;0,IF(G8=I8,"","Wrong"),"")</f>
        <v/>
      </c>
      <c r="I8" s="1">
        <v>75000</v>
      </c>
    </row>
    <row r="9" spans="1:9">
      <c r="B9" s="2" t="s">
        <v>3</v>
      </c>
      <c r="C9" s="2"/>
      <c r="D9" s="2"/>
      <c r="E9" s="2"/>
      <c r="F9" s="2"/>
      <c r="G9" s="16" t="str">
        <f>IF(AND(G6&gt;0,G8&gt;0,G7&gt;0),G7+G8+G6,"")</f>
        <v/>
      </c>
      <c r="H9" s="2"/>
    </row>
    <row r="10" spans="1:9">
      <c r="B10" s="2" t="s">
        <v>4</v>
      </c>
      <c r="C10" s="2"/>
      <c r="D10" s="2"/>
      <c r="E10" s="2"/>
      <c r="F10" s="2"/>
      <c r="G10" s="5"/>
      <c r="H10" s="14" t="str">
        <f>IF(G10&lt;&gt;0,IF(G10=I10,"","Wrong"),"")</f>
        <v/>
      </c>
      <c r="I10" s="1">
        <v>325000</v>
      </c>
    </row>
    <row r="11" spans="1:9" ht="15.75" thickBot="1">
      <c r="B11" s="2" t="s">
        <v>5</v>
      </c>
      <c r="C11" s="2"/>
      <c r="D11" s="2"/>
      <c r="E11" s="2"/>
      <c r="F11" s="2"/>
      <c r="G11" s="15" t="str">
        <f>IF(AND(G10&gt;0,G8&gt;0),G9/G10,"")</f>
        <v/>
      </c>
      <c r="H11" s="2"/>
    </row>
    <row r="12" spans="1:9" ht="15.75" thickTop="1">
      <c r="B12" s="2"/>
      <c r="C12" s="2"/>
      <c r="D12" s="2"/>
      <c r="E12" s="2"/>
      <c r="F12" s="2"/>
      <c r="G12" s="2"/>
      <c r="H12" s="2"/>
    </row>
    <row r="14" spans="1:9">
      <c r="A14" s="1" t="s">
        <v>18</v>
      </c>
      <c r="B14" s="10" t="s">
        <v>6</v>
      </c>
      <c r="C14" s="10"/>
      <c r="D14" s="10"/>
      <c r="E14" s="10"/>
      <c r="F14" s="10"/>
      <c r="G14" s="10"/>
      <c r="H14" s="10"/>
    </row>
    <row r="15" spans="1:9">
      <c r="B15" s="2" t="s">
        <v>7</v>
      </c>
      <c r="C15" s="2"/>
      <c r="D15" s="2"/>
      <c r="E15" s="2"/>
      <c r="F15" s="2"/>
      <c r="G15" s="3"/>
      <c r="H15" s="14" t="str">
        <f>IF(G15&lt;&gt;0,IF(G15=I15,"","Wrong"),"")</f>
        <v/>
      </c>
      <c r="I15" s="1">
        <v>450000</v>
      </c>
    </row>
    <row r="16" spans="1:9">
      <c r="B16" s="2" t="s">
        <v>19</v>
      </c>
      <c r="C16" s="2"/>
      <c r="D16" s="2"/>
      <c r="E16" s="2"/>
      <c r="F16" s="2"/>
      <c r="G16" s="11"/>
      <c r="H16" s="14" t="str">
        <f>IF(G16&lt;&gt;0,IF(G16=I16,"","Wrong"),"")</f>
        <v/>
      </c>
    </row>
    <row r="17" spans="1:9">
      <c r="B17" s="2"/>
      <c r="C17" s="2" t="s">
        <v>8</v>
      </c>
      <c r="D17" s="2"/>
      <c r="E17" s="3"/>
      <c r="F17" s="14" t="str">
        <f>IF(E17&lt;&gt;0,IF(E17=I17,"","Wrong"),"")</f>
        <v/>
      </c>
      <c r="G17" s="11"/>
      <c r="H17" s="14" t="str">
        <f>IF(G17&lt;&gt;0,IF(G17=I17,"","Wrong"),"")</f>
        <v/>
      </c>
      <c r="I17" s="1">
        <v>180000</v>
      </c>
    </row>
    <row r="18" spans="1:9">
      <c r="B18" s="2"/>
      <c r="C18" s="2" t="s">
        <v>9</v>
      </c>
      <c r="D18" s="2"/>
      <c r="E18" s="6"/>
      <c r="F18" s="14" t="str">
        <f>IF(E18&lt;&gt;0,IF(E18=I18,"","Wrong"),"")</f>
        <v/>
      </c>
      <c r="G18" s="12" t="str">
        <f>IF(AND(E17&gt;0,E18&gt;0),+E17+E18,"")</f>
        <v/>
      </c>
      <c r="H18" s="2"/>
      <c r="I18" s="1">
        <v>90000</v>
      </c>
    </row>
    <row r="19" spans="1:9">
      <c r="B19" s="2" t="s">
        <v>10</v>
      </c>
      <c r="C19" s="2"/>
      <c r="D19" s="2"/>
      <c r="E19" s="2"/>
      <c r="F19" s="2"/>
      <c r="G19" s="16" t="str">
        <f>IF(AND(G15&gt;0,E18&gt;0,E17&gt;0),+G15-G18,"")</f>
        <v/>
      </c>
      <c r="H19" s="14"/>
    </row>
    <row r="20" spans="1:9">
      <c r="B20" s="2" t="s">
        <v>11</v>
      </c>
      <c r="C20" s="2"/>
      <c r="D20" s="2"/>
      <c r="E20" s="2"/>
      <c r="F20" s="2"/>
      <c r="G20" s="5"/>
      <c r="H20" s="14" t="str">
        <f>IF(G20&lt;&gt;0,IF(G20=I20,"","Wrong"),"")</f>
        <v/>
      </c>
      <c r="I20" s="1">
        <v>180000</v>
      </c>
    </row>
    <row r="21" spans="1:9" ht="15.75" thickBot="1">
      <c r="B21" s="2" t="s">
        <v>12</v>
      </c>
      <c r="C21" s="2"/>
      <c r="D21" s="2"/>
      <c r="E21" s="2"/>
      <c r="F21" s="2"/>
      <c r="G21" s="15" t="str">
        <f>IF(AND(G20&gt;0,G18&gt;0),G19/G20,"")</f>
        <v/>
      </c>
      <c r="H21" s="2"/>
    </row>
    <row r="22" spans="1:9" ht="15.75" thickTop="1">
      <c r="B22" s="2"/>
      <c r="C22" s="2"/>
      <c r="D22" s="2"/>
      <c r="E22" s="2"/>
      <c r="F22" s="2"/>
      <c r="G22" s="2"/>
      <c r="H22" s="2"/>
    </row>
    <row r="24" spans="1:9">
      <c r="A24" s="1" t="s">
        <v>22</v>
      </c>
      <c r="B24" s="86" t="s">
        <v>25</v>
      </c>
      <c r="C24" s="86"/>
      <c r="D24" s="86"/>
      <c r="E24" s="86"/>
      <c r="F24" s="86"/>
      <c r="G24" s="86"/>
      <c r="H24" s="86"/>
    </row>
    <row r="25" spans="1:9">
      <c r="B25" s="86" t="s">
        <v>13</v>
      </c>
      <c r="C25" s="86"/>
      <c r="D25" s="86"/>
      <c r="E25" s="86"/>
      <c r="F25" s="86"/>
      <c r="G25" s="86"/>
      <c r="H25" s="86"/>
    </row>
    <row r="26" spans="1:9">
      <c r="B26" s="86" t="s">
        <v>26</v>
      </c>
      <c r="C26" s="86"/>
      <c r="D26" s="86"/>
      <c r="E26" s="86"/>
      <c r="F26" s="86"/>
      <c r="G26" s="86"/>
      <c r="H26" s="86"/>
    </row>
    <row r="27" spans="1:9">
      <c r="B27" s="2" t="s">
        <v>14</v>
      </c>
      <c r="C27" s="2"/>
      <c r="D27" s="2"/>
      <c r="E27" s="2"/>
      <c r="F27" s="2"/>
      <c r="G27" s="3"/>
      <c r="H27" s="14" t="str">
        <f>IF(G27&lt;&gt;0,IF(G27=I27,"","Wrong"),"")</f>
        <v/>
      </c>
      <c r="I27" s="1">
        <v>450000</v>
      </c>
    </row>
    <row r="28" spans="1:9">
      <c r="B28" s="2" t="s">
        <v>19</v>
      </c>
      <c r="C28" s="2"/>
      <c r="D28" s="2"/>
      <c r="E28" s="2"/>
      <c r="F28" s="2"/>
      <c r="G28" s="2"/>
      <c r="H28" s="2"/>
    </row>
    <row r="29" spans="1:9">
      <c r="B29" s="2"/>
      <c r="C29" s="2" t="s">
        <v>8</v>
      </c>
      <c r="D29" s="2"/>
      <c r="E29" s="3"/>
      <c r="F29" s="14" t="str">
        <f>IF(E29&lt;&gt;0,IF(E29=I29,"","Wrong"),"")</f>
        <v/>
      </c>
      <c r="G29" s="2"/>
      <c r="H29" s="2"/>
      <c r="I29" s="1">
        <v>180000</v>
      </c>
    </row>
    <row r="30" spans="1:9">
      <c r="B30" s="2"/>
      <c r="C30" s="2" t="s">
        <v>9</v>
      </c>
      <c r="D30" s="2"/>
      <c r="E30" s="5"/>
      <c r="F30" s="14" t="str">
        <f>IF(E30&lt;&gt;0,IF(E30=I30,"","Wrong"),"")</f>
        <v/>
      </c>
      <c r="G30" s="12" t="str">
        <f>IF(AND(E29&gt;0,E30&gt;0),+E29+E30,"")</f>
        <v/>
      </c>
      <c r="H30" s="2"/>
      <c r="I30" s="1">
        <v>90000</v>
      </c>
    </row>
    <row r="31" spans="1:9">
      <c r="B31" s="2" t="s">
        <v>10</v>
      </c>
      <c r="C31" s="2"/>
      <c r="D31" s="2"/>
      <c r="E31" s="2"/>
      <c r="F31" s="2"/>
      <c r="G31" s="7" t="str">
        <f>IF(AND(G27&gt;0,E30&gt;0,E29&gt;0),+G27-G30,"")</f>
        <v/>
      </c>
      <c r="H31" s="2"/>
    </row>
    <row r="32" spans="1:9">
      <c r="B32" s="2" t="s">
        <v>20</v>
      </c>
      <c r="C32" s="2"/>
      <c r="D32" s="2"/>
      <c r="E32" s="2"/>
      <c r="F32" s="2"/>
      <c r="G32" s="2"/>
      <c r="H32" s="2"/>
    </row>
    <row r="33" spans="2:9">
      <c r="B33" s="2"/>
      <c r="C33" s="2" t="s">
        <v>2</v>
      </c>
      <c r="D33" s="2"/>
      <c r="E33" s="3"/>
      <c r="F33" s="14" t="str">
        <f>IF(E33&lt;&gt;0,IF(E33=I33,"","Wrong"),"")</f>
        <v/>
      </c>
      <c r="G33" s="2"/>
      <c r="H33" s="2"/>
      <c r="I33" s="1">
        <v>112500</v>
      </c>
    </row>
    <row r="34" spans="2:9">
      <c r="B34" s="2"/>
      <c r="C34" s="2" t="s">
        <v>9</v>
      </c>
      <c r="D34" s="2"/>
      <c r="E34" s="5"/>
      <c r="F34" s="14" t="str">
        <f>IF(E34&lt;&gt;0,IF(E34=I34,"","Wrong"),"")</f>
        <v/>
      </c>
      <c r="G34" s="12" t="str">
        <f>IF(AND(E33&gt;0,E34&gt;0),+E33+E34,"")</f>
        <v/>
      </c>
      <c r="H34" s="2"/>
      <c r="I34" s="1">
        <v>100000</v>
      </c>
    </row>
    <row r="35" spans="2:9" ht="15.75" thickBot="1">
      <c r="B35" s="2" t="s">
        <v>21</v>
      </c>
      <c r="C35" s="2"/>
      <c r="D35" s="2"/>
      <c r="E35" s="2"/>
      <c r="F35" s="2"/>
      <c r="G35" s="8" t="str">
        <f>IF(AND(G31&gt;0,E34&gt;0,E33&gt;0),+G31-G34,"")</f>
        <v/>
      </c>
      <c r="H35" s="2"/>
    </row>
    <row r="36" spans="2:9" ht="15.75" thickTop="1">
      <c r="B36" s="2"/>
      <c r="C36" s="2"/>
      <c r="D36" s="2"/>
      <c r="E36" s="2"/>
      <c r="F36" s="2"/>
      <c r="G36" s="2"/>
      <c r="H36" s="2"/>
    </row>
  </sheetData>
  <sheetProtection password="8BC2" sheet="1" objects="1" scenarios="1"/>
  <mergeCells count="4">
    <mergeCell ref="B24:H24"/>
    <mergeCell ref="B25:H25"/>
    <mergeCell ref="B26:H26"/>
    <mergeCell ref="E1:H1"/>
  </mergeCells>
  <phoneticPr fontId="0" type="noConversion"/>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dimension ref="A1:H16"/>
  <sheetViews>
    <sheetView workbookViewId="0">
      <selection activeCell="F8" sqref="F8"/>
    </sheetView>
  </sheetViews>
  <sheetFormatPr defaultRowHeight="15"/>
  <cols>
    <col min="1" max="1" width="2.625" style="1" customWidth="1"/>
    <col min="2" max="2" width="18.875" style="1" bestFit="1" customWidth="1"/>
    <col min="3" max="3" width="4.25" style="1" customWidth="1"/>
    <col min="4" max="4" width="9" style="1"/>
    <col min="5" max="5" width="9.25" style="1" customWidth="1"/>
    <col min="6" max="6" width="13.75" style="1" bestFit="1" customWidth="1"/>
    <col min="7" max="7" width="5.625" style="1" customWidth="1"/>
    <col min="8" max="8" width="10.125" style="9" hidden="1" customWidth="1"/>
    <col min="9" max="16384" width="9" style="1"/>
  </cols>
  <sheetData>
    <row r="1" spans="1:8">
      <c r="A1" s="1" t="s">
        <v>27</v>
      </c>
      <c r="D1" s="13" t="s">
        <v>15</v>
      </c>
      <c r="E1" s="85"/>
      <c r="F1" s="85"/>
      <c r="G1" s="85"/>
    </row>
    <row r="3" spans="1:8">
      <c r="B3" s="1" t="s">
        <v>28</v>
      </c>
    </row>
    <row r="4" spans="1:8">
      <c r="B4" s="1" t="s">
        <v>16</v>
      </c>
    </row>
    <row r="6" spans="1:8">
      <c r="B6" s="2"/>
      <c r="C6" s="2"/>
      <c r="D6" s="2"/>
      <c r="E6" s="2"/>
      <c r="F6" s="2"/>
      <c r="G6" s="2"/>
    </row>
    <row r="7" spans="1:8">
      <c r="B7" s="2" t="s">
        <v>14</v>
      </c>
      <c r="C7" s="2"/>
      <c r="D7" s="2"/>
      <c r="E7" s="2"/>
      <c r="F7" s="3"/>
      <c r="G7" s="18" t="str">
        <f>IF(F7&lt;&gt;0,IF(F7=H7,"","Wrong"),"")</f>
        <v/>
      </c>
      <c r="H7" s="9">
        <v>3000000</v>
      </c>
    </row>
    <row r="8" spans="1:8">
      <c r="B8" s="2" t="s">
        <v>29</v>
      </c>
      <c r="C8" s="2"/>
      <c r="D8" s="2"/>
      <c r="E8" s="2"/>
      <c r="F8" s="19" t="str">
        <f>IF(AND(F11&gt;0,F10&gt;0,F7&gt;0),F7-F9,"")</f>
        <v/>
      </c>
      <c r="G8" s="20"/>
    </row>
    <row r="9" spans="1:8">
      <c r="B9" s="2" t="s">
        <v>10</v>
      </c>
      <c r="C9" s="2"/>
      <c r="D9" s="2"/>
      <c r="E9" s="2"/>
      <c r="F9" s="3"/>
      <c r="G9" s="18" t="str">
        <f>IF(F9&lt;&gt;0,IF(F9=H9,"","Wrong"),"")</f>
        <v/>
      </c>
      <c r="H9" s="9">
        <v>900000</v>
      </c>
    </row>
    <row r="10" spans="1:8">
      <c r="B10" s="2" t="s">
        <v>30</v>
      </c>
      <c r="C10" s="2"/>
      <c r="D10" s="2"/>
      <c r="E10" s="2"/>
      <c r="F10" s="5"/>
      <c r="G10" s="18" t="str">
        <f>IF(F10&lt;&gt;0,IF(F10=H10,"","Wrong"),"")</f>
        <v/>
      </c>
      <c r="H10" s="9">
        <v>600000</v>
      </c>
    </row>
    <row r="11" spans="1:8" ht="15.75" thickBot="1">
      <c r="B11" s="2" t="s">
        <v>31</v>
      </c>
      <c r="C11" s="2"/>
      <c r="D11" s="2"/>
      <c r="E11" s="2"/>
      <c r="F11" s="21"/>
      <c r="G11" s="18" t="str">
        <f>IF(F11&lt;&gt;0,IF(F11=H11,"","Wrong"),"")</f>
        <v/>
      </c>
      <c r="H11" s="9">
        <v>300000</v>
      </c>
    </row>
    <row r="12" spans="1:8" ht="15.75" thickTop="1">
      <c r="B12" s="2"/>
      <c r="C12" s="2"/>
      <c r="D12" s="2"/>
      <c r="E12" s="2"/>
      <c r="F12" s="2"/>
      <c r="G12" s="20"/>
    </row>
    <row r="13" spans="1:8">
      <c r="B13" s="2" t="s">
        <v>14</v>
      </c>
      <c r="C13" s="2"/>
      <c r="D13" s="2"/>
      <c r="E13" s="2"/>
      <c r="F13" s="3"/>
      <c r="G13" s="18" t="str">
        <f>IF(F13&lt;&gt;0,IF(F13=H13,"","Wrong"),"")</f>
        <v/>
      </c>
      <c r="H13" s="9">
        <v>3000000</v>
      </c>
    </row>
    <row r="14" spans="1:8">
      <c r="B14" s="2" t="s">
        <v>32</v>
      </c>
      <c r="C14" s="2"/>
      <c r="D14" s="2"/>
      <c r="E14" s="2"/>
      <c r="F14" s="5"/>
      <c r="G14" s="18" t="str">
        <f>IF(F14&lt;&gt;0,IF(F14=H14,"","Wrong"),"")</f>
        <v/>
      </c>
      <c r="H14" s="9">
        <v>30000</v>
      </c>
    </row>
    <row r="15" spans="1:8" ht="15.75" thickBot="1">
      <c r="B15" s="2" t="s">
        <v>33</v>
      </c>
      <c r="C15" s="2"/>
      <c r="D15" s="2"/>
      <c r="E15" s="2"/>
      <c r="F15" s="8" t="str">
        <f>IF(AND(F13&gt;0,F14&gt;0),F13/F14,"")</f>
        <v/>
      </c>
      <c r="G15" s="2"/>
    </row>
    <row r="16" spans="1:8" ht="15.75" thickTop="1">
      <c r="B16" s="2"/>
      <c r="C16" s="2"/>
      <c r="D16" s="2"/>
      <c r="E16" s="2"/>
      <c r="F16" s="2"/>
      <c r="G16" s="2"/>
    </row>
  </sheetData>
  <mergeCells count="1">
    <mergeCell ref="E1:G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K50"/>
  <sheetViews>
    <sheetView workbookViewId="0">
      <selection activeCell="F7" sqref="F7"/>
    </sheetView>
  </sheetViews>
  <sheetFormatPr defaultRowHeight="15"/>
  <cols>
    <col min="1" max="1" width="2.625" style="1" customWidth="1"/>
    <col min="2" max="2" width="31.25" style="1" customWidth="1"/>
    <col min="3" max="3" width="4.25" style="1" customWidth="1"/>
    <col min="4" max="4" width="9" style="1"/>
    <col min="5" max="5" width="4.25" style="1" customWidth="1"/>
    <col min="6" max="6" width="12.125" style="1" bestFit="1" customWidth="1"/>
    <col min="7" max="7" width="5.625" style="1" customWidth="1"/>
    <col min="8" max="8" width="9" style="1"/>
    <col min="9" max="9" width="5.625" style="1" customWidth="1"/>
    <col min="10" max="10" width="11.125" style="9" hidden="1" customWidth="1"/>
    <col min="11" max="11" width="6.625" style="9" hidden="1" customWidth="1"/>
    <col min="12" max="16384" width="9" style="1"/>
  </cols>
  <sheetData>
    <row r="1" spans="1:10" s="1" customFormat="1">
      <c r="A1" s="1" t="s">
        <v>34</v>
      </c>
      <c r="D1" s="13" t="s">
        <v>15</v>
      </c>
      <c r="E1" s="85"/>
      <c r="F1" s="85"/>
      <c r="G1" s="85"/>
      <c r="H1" s="85"/>
      <c r="J1" s="9"/>
    </row>
    <row r="3" spans="1:10" s="1" customFormat="1">
      <c r="B3" s="1" t="s">
        <v>35</v>
      </c>
      <c r="J3" s="9"/>
    </row>
    <row r="4" spans="1:10" s="1" customFormat="1">
      <c r="B4" s="1" t="s">
        <v>36</v>
      </c>
      <c r="J4" s="9"/>
    </row>
    <row r="6" spans="1:10" s="1" customFormat="1">
      <c r="A6" s="1" t="s">
        <v>17</v>
      </c>
      <c r="B6" s="22" t="s">
        <v>37</v>
      </c>
      <c r="C6" s="10"/>
      <c r="D6" s="10"/>
      <c r="E6" s="10"/>
      <c r="F6" s="17"/>
      <c r="G6" s="10"/>
      <c r="H6" s="10"/>
      <c r="I6" s="10"/>
      <c r="J6" s="9"/>
    </row>
    <row r="7" spans="1:10" s="1" customFormat="1">
      <c r="B7" s="23" t="s">
        <v>38</v>
      </c>
      <c r="C7" s="2"/>
      <c r="D7" s="2"/>
      <c r="E7" s="2"/>
      <c r="F7" s="3"/>
      <c r="G7" s="24" t="str">
        <f>IF(F7&lt;&gt;0,IF(F7=J7,"","Wrong"),"")</f>
        <v/>
      </c>
      <c r="H7" s="25"/>
      <c r="I7" s="25"/>
      <c r="J7" s="9">
        <v>1450</v>
      </c>
    </row>
    <row r="8" spans="1:10" s="1" customFormat="1">
      <c r="B8" s="23" t="s">
        <v>39</v>
      </c>
      <c r="C8" s="2"/>
      <c r="D8" s="2"/>
      <c r="E8" s="2"/>
      <c r="F8" s="26"/>
      <c r="G8" s="24" t="str">
        <f>IF(F8&lt;&gt;0,IF(F8=J8,"","Wrong"),"")</f>
        <v/>
      </c>
      <c r="H8" s="25"/>
      <c r="I8" s="25"/>
      <c r="J8" s="27">
        <v>0.5</v>
      </c>
    </row>
    <row r="9" spans="1:10" s="1" customFormat="1" ht="15.75" thickBot="1">
      <c r="B9" s="23" t="s">
        <v>40</v>
      </c>
      <c r="C9" s="2"/>
      <c r="D9" s="2"/>
      <c r="E9" s="2"/>
      <c r="F9" s="28" t="str">
        <f>IF(AND(F7&gt;0,F8&gt;0),F7/F8,"")</f>
        <v/>
      </c>
      <c r="G9" s="24"/>
      <c r="H9" s="25"/>
      <c r="I9" s="25"/>
      <c r="J9" s="9"/>
    </row>
    <row r="10" spans="1:10" s="1" customFormat="1" ht="15.75" thickTop="1">
      <c r="B10" s="2"/>
      <c r="C10" s="2"/>
      <c r="D10" s="2"/>
      <c r="E10" s="2"/>
      <c r="F10" s="2"/>
      <c r="G10" s="2"/>
      <c r="H10" s="2"/>
      <c r="I10" s="2"/>
      <c r="J10" s="9"/>
    </row>
    <row r="12" spans="1:10" s="1" customFormat="1">
      <c r="A12" s="1" t="s">
        <v>18</v>
      </c>
      <c r="B12" s="22" t="s">
        <v>41</v>
      </c>
      <c r="C12" s="10"/>
      <c r="D12" s="10"/>
      <c r="E12" s="10"/>
      <c r="F12" s="17"/>
      <c r="G12" s="10"/>
      <c r="H12" s="10"/>
      <c r="I12" s="10"/>
      <c r="J12" s="9"/>
    </row>
    <row r="13" spans="1:10" s="1" customFormat="1">
      <c r="B13" s="23" t="s">
        <v>42</v>
      </c>
      <c r="C13" s="2"/>
      <c r="D13" s="2"/>
      <c r="E13" s="2"/>
      <c r="F13" s="3"/>
      <c r="G13" s="24" t="str">
        <f>IF(F13&lt;&gt;0,IF(F13=J13,"","Wrong"),"")</f>
        <v/>
      </c>
      <c r="H13" s="25"/>
      <c r="I13" s="25"/>
      <c r="J13" s="9">
        <v>2000</v>
      </c>
    </row>
    <row r="14" spans="1:10" s="1" customFormat="1">
      <c r="B14" s="23" t="s">
        <v>43</v>
      </c>
      <c r="C14" s="2"/>
      <c r="D14" s="2"/>
      <c r="E14" s="2"/>
      <c r="F14" s="29"/>
      <c r="G14" s="24" t="str">
        <f>IF(F14&lt;&gt;0,IF(F14=J14,"","Wrong"),"")</f>
        <v/>
      </c>
      <c r="H14" s="25"/>
      <c r="I14" s="25"/>
      <c r="J14" s="9">
        <v>2900</v>
      </c>
    </row>
    <row r="15" spans="1:10" s="1" customFormat="1" ht="15.75" thickBot="1">
      <c r="B15" s="23" t="s">
        <v>44</v>
      </c>
      <c r="C15" s="2"/>
      <c r="D15" s="2"/>
      <c r="E15" s="2"/>
      <c r="F15" s="30" t="str">
        <f>IF(AND(F13&gt;0,F14&gt;0),F13/F14,"")</f>
        <v/>
      </c>
      <c r="G15" s="24"/>
      <c r="H15" s="25"/>
      <c r="I15" s="25"/>
      <c r="J15" s="31"/>
    </row>
    <row r="16" spans="1:10" s="1" customFormat="1" ht="15.75" thickTop="1">
      <c r="B16" s="32"/>
      <c r="C16" s="33"/>
      <c r="D16" s="33"/>
      <c r="E16" s="33"/>
      <c r="F16" s="34"/>
      <c r="G16" s="35"/>
      <c r="H16" s="25"/>
      <c r="I16" s="25"/>
      <c r="J16" s="31"/>
    </row>
    <row r="17" spans="1:11">
      <c r="B17" s="32" t="s">
        <v>42</v>
      </c>
      <c r="C17" s="33"/>
      <c r="D17" s="33"/>
      <c r="E17" s="33"/>
      <c r="F17" s="3"/>
      <c r="G17" s="24" t="str">
        <f>IF(F17&lt;&gt;0,IF(F17=J17,"","Wrong"),"")</f>
        <v/>
      </c>
      <c r="H17" s="25"/>
      <c r="I17" s="25"/>
      <c r="J17" s="9">
        <v>2000</v>
      </c>
    </row>
    <row r="18" spans="1:11">
      <c r="B18" s="32" t="s">
        <v>45</v>
      </c>
      <c r="C18" s="33"/>
      <c r="D18" s="33"/>
      <c r="E18" s="33"/>
      <c r="F18" s="5"/>
      <c r="G18" s="24" t="str">
        <f>IF(F18&lt;&gt;0,IF(F18=J18,"","Wrong"),"")</f>
        <v/>
      </c>
      <c r="H18" s="25"/>
      <c r="I18" s="25"/>
      <c r="J18" s="9">
        <v>250</v>
      </c>
    </row>
    <row r="19" spans="1:11">
      <c r="B19" s="23" t="s">
        <v>46</v>
      </c>
      <c r="C19" s="2"/>
      <c r="D19" s="2"/>
      <c r="E19" s="2"/>
      <c r="F19" s="36" t="str">
        <f>IF(AND(F17&gt;0,F18&gt;0),F17+F18,"")</f>
        <v/>
      </c>
      <c r="G19" s="24"/>
      <c r="H19" s="23"/>
      <c r="I19" s="23"/>
      <c r="J19" s="31"/>
    </row>
    <row r="20" spans="1:11">
      <c r="B20" s="23" t="s">
        <v>43</v>
      </c>
      <c r="C20" s="2"/>
      <c r="D20" s="2"/>
      <c r="E20" s="2"/>
      <c r="F20" s="29"/>
      <c r="G20" s="24" t="str">
        <f>IF(F20&lt;&gt;0,IF(F20=J20,"","Wrong"),"")</f>
        <v/>
      </c>
      <c r="H20" s="23"/>
      <c r="I20" s="23"/>
      <c r="J20" s="9">
        <v>2900</v>
      </c>
    </row>
    <row r="21" spans="1:11" ht="15.75" thickBot="1">
      <c r="B21" s="23" t="s">
        <v>47</v>
      </c>
      <c r="C21" s="2"/>
      <c r="D21" s="2"/>
      <c r="E21" s="2"/>
      <c r="F21" s="30" t="str">
        <f>IF(AND(F17&gt;0,F18&gt;0,F20&gt;0),F19/F20,"")</f>
        <v/>
      </c>
      <c r="G21" s="24"/>
      <c r="H21" s="23"/>
      <c r="I21" s="23"/>
      <c r="J21" s="31"/>
    </row>
    <row r="22" spans="1:11" ht="15.75" thickTop="1">
      <c r="B22" s="2"/>
      <c r="C22" s="2"/>
      <c r="D22" s="2"/>
      <c r="E22" s="2"/>
      <c r="F22" s="2"/>
      <c r="G22" s="2"/>
      <c r="H22" s="2"/>
      <c r="I22" s="2"/>
    </row>
    <row r="24" spans="1:11">
      <c r="A24" s="1" t="s">
        <v>22</v>
      </c>
      <c r="B24" s="22" t="s">
        <v>48</v>
      </c>
      <c r="C24" s="10"/>
      <c r="D24" s="10"/>
      <c r="E24" s="10"/>
      <c r="F24" s="17"/>
      <c r="G24" s="10"/>
      <c r="H24" s="10"/>
      <c r="I24" s="10"/>
    </row>
    <row r="25" spans="1:11" ht="30" customHeight="1">
      <c r="B25" s="23"/>
      <c r="C25" s="87" t="s">
        <v>49</v>
      </c>
      <c r="D25" s="88"/>
      <c r="E25" s="88"/>
      <c r="F25" s="23"/>
      <c r="G25" s="23"/>
      <c r="H25" s="23"/>
      <c r="I25" s="23"/>
    </row>
    <row r="26" spans="1:11">
      <c r="B26" s="23" t="s">
        <v>50</v>
      </c>
      <c r="C26" s="2"/>
      <c r="D26" s="37"/>
      <c r="E26" s="2"/>
      <c r="F26" s="38" t="str">
        <f>IF(AND(D26&gt;0),1800*D26,"")</f>
        <v/>
      </c>
      <c r="G26" s="24" t="str">
        <f>IF(D26&lt;&gt;0,IF(D26=J26,"","Wrong"),"")</f>
        <v/>
      </c>
      <c r="H26" s="25"/>
      <c r="I26" s="25"/>
      <c r="J26" s="37">
        <v>0.2</v>
      </c>
    </row>
    <row r="27" spans="1:11">
      <c r="B27" s="23" t="s">
        <v>43</v>
      </c>
      <c r="C27" s="2"/>
      <c r="D27" s="23"/>
      <c r="E27" s="2"/>
      <c r="F27" s="29"/>
      <c r="G27" s="24" t="str">
        <f>IF(F27&lt;&gt;0,IF(F27=J27,"","Wrong"),"")</f>
        <v/>
      </c>
      <c r="H27" s="25"/>
      <c r="I27" s="25"/>
      <c r="J27" s="9">
        <v>2900</v>
      </c>
    </row>
    <row r="28" spans="1:11" ht="15.75" thickBot="1">
      <c r="B28" s="23" t="s">
        <v>51</v>
      </c>
      <c r="C28" s="2"/>
      <c r="D28" s="23"/>
      <c r="E28" s="2"/>
      <c r="F28" s="15" t="str">
        <f>IF(AND(F26&gt;0,F27&gt;0),F26/F27,"")</f>
        <v/>
      </c>
      <c r="G28" s="25"/>
      <c r="H28" s="25"/>
      <c r="I28" s="25"/>
      <c r="J28" s="39"/>
    </row>
    <row r="29" spans="1:11" ht="15.75" thickTop="1">
      <c r="B29" s="23"/>
      <c r="C29" s="2"/>
      <c r="D29" s="2"/>
      <c r="E29" s="2"/>
      <c r="F29" s="40"/>
      <c r="G29" s="25"/>
      <c r="H29" s="23"/>
      <c r="I29" s="23"/>
    </row>
    <row r="30" spans="1:11" ht="19.5">
      <c r="B30" s="23"/>
      <c r="C30" s="2"/>
      <c r="D30" s="2"/>
      <c r="E30" s="2"/>
      <c r="F30" s="41" t="s">
        <v>52</v>
      </c>
      <c r="G30" s="42"/>
      <c r="H30" s="43" t="s">
        <v>53</v>
      </c>
      <c r="I30" s="23"/>
    </row>
    <row r="31" spans="1:11">
      <c r="B31" s="23" t="s">
        <v>54</v>
      </c>
      <c r="C31" s="2"/>
      <c r="D31" s="2"/>
      <c r="E31" s="2"/>
      <c r="F31" s="40"/>
      <c r="G31" s="25"/>
      <c r="H31" s="44"/>
      <c r="I31" s="24" t="str">
        <f>IF(H31&lt;&gt;0,IF(H31=K31,"","Wrong"),"")</f>
        <v/>
      </c>
      <c r="K31" s="9">
        <v>1450</v>
      </c>
    </row>
    <row r="32" spans="1:11">
      <c r="B32" s="23" t="s">
        <v>55</v>
      </c>
      <c r="C32" s="2"/>
      <c r="D32" s="2"/>
      <c r="E32" s="2"/>
      <c r="F32" s="45"/>
      <c r="G32" s="24" t="str">
        <f>IF(F32&lt;&gt;0,IF(F32=J32,"","Wrong"),"")</f>
        <v/>
      </c>
      <c r="H32" s="23"/>
      <c r="I32" s="46"/>
      <c r="J32" s="45">
        <f>0.6*2900*0.9</f>
        <v>1566</v>
      </c>
    </row>
    <row r="33" spans="1:11">
      <c r="B33" s="23" t="s">
        <v>56</v>
      </c>
      <c r="C33" s="2"/>
      <c r="D33" s="2"/>
      <c r="E33" s="2"/>
      <c r="F33" s="26"/>
      <c r="G33" s="24" t="str">
        <f>IF(F33&lt;&gt;0,IF(F33=J33,"","Wrong"),"")</f>
        <v/>
      </c>
      <c r="H33" s="23"/>
      <c r="I33" s="46"/>
      <c r="J33" s="26">
        <f>2900*0.9*0.14</f>
        <v>365.40000000000003</v>
      </c>
    </row>
    <row r="34" spans="1:11">
      <c r="B34" s="23" t="s">
        <v>10</v>
      </c>
      <c r="C34" s="2"/>
      <c r="D34" s="2"/>
      <c r="E34" s="2"/>
      <c r="F34" s="47" t="str">
        <f>IF(AND(F32&gt;0,F33&gt;0),F32-F33,"")</f>
        <v/>
      </c>
      <c r="G34" s="25"/>
      <c r="H34" s="23"/>
      <c r="I34" s="46"/>
    </row>
    <row r="35" spans="1:11">
      <c r="B35" s="23" t="s">
        <v>57</v>
      </c>
      <c r="C35" s="2"/>
      <c r="D35" s="37"/>
      <c r="E35" s="2"/>
      <c r="F35" s="48" t="str">
        <f>IF(AND(D35&gt;0),1800*D35,"")</f>
        <v/>
      </c>
      <c r="G35" s="24" t="str">
        <f>IF(D35&lt;&gt;0,IF(D35=J35,"","Wrong"),"")</f>
        <v/>
      </c>
      <c r="H35" s="5"/>
      <c r="I35" s="24" t="str">
        <f>IF(H35&lt;&gt;0,IF(H35=K35,"","Wrong"),"")</f>
        <v/>
      </c>
      <c r="J35" s="37">
        <v>0.8</v>
      </c>
      <c r="K35" s="9">
        <v>2000</v>
      </c>
    </row>
    <row r="36" spans="1:11" ht="15.75" thickBot="1">
      <c r="B36" s="23" t="s">
        <v>58</v>
      </c>
      <c r="C36" s="2"/>
      <c r="D36" s="2"/>
      <c r="E36" s="2"/>
      <c r="F36" s="49" t="str">
        <f>IF(AND(F33&gt;0,D35&gt;0),F34-F35,"")</f>
        <v/>
      </c>
      <c r="G36" s="2"/>
      <c r="H36" s="8" t="str">
        <f>IF(AND(H31&gt;0,H35&gt;0),H31-H35,"")</f>
        <v/>
      </c>
      <c r="I36" s="2"/>
    </row>
    <row r="37" spans="1:11" ht="15.75" thickTop="1">
      <c r="B37" s="23"/>
      <c r="C37" s="2"/>
      <c r="D37" s="2"/>
      <c r="E37" s="2"/>
      <c r="F37" s="50"/>
      <c r="G37" s="2"/>
      <c r="H37" s="2"/>
      <c r="I37" s="2"/>
    </row>
    <row r="38" spans="1:11" ht="15.75" thickBot="1">
      <c r="B38" s="23" t="s">
        <v>59</v>
      </c>
      <c r="C38" s="2"/>
      <c r="D38" s="2"/>
      <c r="E38" s="2"/>
      <c r="F38" s="49" t="str">
        <f>IF(AND(F32&gt;0,F33&gt;0,F35&gt;0,H35&gt;0,H31&gt;0),F36-H36,"")</f>
        <v/>
      </c>
      <c r="G38" s="2"/>
      <c r="H38" s="2"/>
      <c r="I38" s="2"/>
    </row>
    <row r="39" spans="1:11" ht="15.75" thickTop="1">
      <c r="B39" s="2"/>
      <c r="C39" s="2"/>
      <c r="D39" s="2"/>
      <c r="E39" s="2"/>
      <c r="F39" s="2"/>
      <c r="G39" s="2"/>
      <c r="H39" s="2"/>
      <c r="I39" s="2"/>
    </row>
    <row r="41" spans="1:11">
      <c r="A41" s="1" t="s">
        <v>60</v>
      </c>
      <c r="B41" s="22" t="s">
        <v>61</v>
      </c>
      <c r="C41" s="10"/>
      <c r="D41" s="10"/>
      <c r="E41" s="10"/>
      <c r="F41" s="17"/>
      <c r="G41" s="10"/>
      <c r="H41" s="10"/>
      <c r="I41" s="10"/>
    </row>
    <row r="42" spans="1:11">
      <c r="B42" s="23" t="s">
        <v>7</v>
      </c>
      <c r="C42" s="2"/>
      <c r="D42" s="2"/>
      <c r="E42" s="2"/>
      <c r="F42" s="51"/>
      <c r="G42" s="24" t="str">
        <f>IF(F42&lt;&gt;0,IF(F42=J42,"","Wrong"),"")</f>
        <v/>
      </c>
      <c r="H42" s="25"/>
      <c r="I42" s="25"/>
      <c r="J42" s="51">
        <v>1928.5</v>
      </c>
    </row>
    <row r="43" spans="1:11">
      <c r="B43" s="23" t="s">
        <v>56</v>
      </c>
      <c r="C43" s="2"/>
      <c r="D43" s="2"/>
      <c r="E43" s="2"/>
      <c r="F43" s="52"/>
      <c r="G43" s="24" t="str">
        <f>IF(F43&lt;&gt;0,IF(F43=J43,"","Wrong"),"")</f>
        <v/>
      </c>
      <c r="H43" s="23"/>
      <c r="I43" s="23"/>
      <c r="J43" s="31">
        <v>385.7</v>
      </c>
    </row>
    <row r="44" spans="1:11">
      <c r="B44" s="23" t="s">
        <v>10</v>
      </c>
      <c r="C44" s="2"/>
      <c r="D44" s="2"/>
      <c r="E44" s="2"/>
      <c r="F44" s="53" t="str">
        <f>IF(AND(F42&gt;0,F43&gt;0),F42-F43,"")</f>
        <v/>
      </c>
      <c r="G44" s="25"/>
      <c r="H44" s="23"/>
      <c r="I44" s="23"/>
    </row>
    <row r="45" spans="1:11">
      <c r="B45" s="23" t="s">
        <v>57</v>
      </c>
      <c r="C45" s="2"/>
      <c r="D45" s="2"/>
      <c r="E45" s="2"/>
      <c r="F45" s="54"/>
      <c r="G45" s="24" t="str">
        <f>IF(F45&lt;&gt;0,IF(F45=J45,"","Wrong"),"")</f>
        <v/>
      </c>
      <c r="H45" s="23"/>
      <c r="I45" s="23"/>
      <c r="J45" s="9">
        <v>1600</v>
      </c>
    </row>
    <row r="46" spans="1:11" ht="15.75" thickBot="1">
      <c r="B46" s="23" t="s">
        <v>58</v>
      </c>
      <c r="C46" s="2"/>
      <c r="D46" s="2"/>
      <c r="E46" s="2"/>
      <c r="F46" s="55" t="str">
        <f>IF(F45&gt;0,F44-F45,"")</f>
        <v/>
      </c>
      <c r="G46" s="2"/>
      <c r="H46" s="2"/>
      <c r="I46" s="2"/>
    </row>
    <row r="47" spans="1:11" ht="15.75" thickTop="1">
      <c r="B47" s="23"/>
      <c r="C47" s="2"/>
      <c r="D47" s="2"/>
      <c r="E47" s="2"/>
      <c r="F47" s="53"/>
      <c r="G47" s="2"/>
      <c r="H47" s="2"/>
      <c r="I47" s="2"/>
    </row>
    <row r="49" spans="1:9" s="1" customFormat="1">
      <c r="A49" s="56" t="s">
        <v>62</v>
      </c>
      <c r="B49" s="2" t="s">
        <v>63</v>
      </c>
      <c r="C49" s="2"/>
      <c r="D49" s="2"/>
      <c r="E49" s="2"/>
      <c r="F49" s="2"/>
      <c r="G49" s="2"/>
      <c r="H49" s="2"/>
      <c r="I49" s="2"/>
    </row>
    <row r="50" spans="1:9" s="1" customFormat="1">
      <c r="A50" s="56"/>
      <c r="B50" s="89" t="s">
        <v>64</v>
      </c>
      <c r="C50" s="90"/>
      <c r="D50" s="90"/>
      <c r="E50" s="90"/>
      <c r="F50" s="90"/>
      <c r="G50" s="90"/>
      <c r="H50" s="90"/>
      <c r="I50" s="91"/>
    </row>
  </sheetData>
  <mergeCells count="3">
    <mergeCell ref="E1:H1"/>
    <mergeCell ref="C25:E25"/>
    <mergeCell ref="B50:I5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dimension ref="A1:L98"/>
  <sheetViews>
    <sheetView tabSelected="1" topLeftCell="A19" workbookViewId="0">
      <selection activeCell="O20" sqref="O20"/>
    </sheetView>
  </sheetViews>
  <sheetFormatPr defaultRowHeight="15"/>
  <cols>
    <col min="1" max="1" width="2.625" style="1" customWidth="1"/>
    <col min="2" max="2" width="22.625" style="31" bestFit="1" customWidth="1"/>
    <col min="3" max="3" width="4.25" style="1" customWidth="1"/>
    <col min="4" max="4" width="12" style="1" customWidth="1"/>
    <col min="5" max="5" width="5.625" style="1" customWidth="1"/>
    <col min="6" max="6" width="12.625" style="1" customWidth="1"/>
    <col min="7" max="7" width="5.625" style="1" customWidth="1"/>
    <col min="8" max="8" width="9.625" style="1" bestFit="1" customWidth="1"/>
    <col min="9" max="9" width="5.625" style="1" customWidth="1"/>
    <col min="10" max="10" width="10.125" style="9" hidden="1" customWidth="1"/>
    <col min="11" max="11" width="9.25" style="9" hidden="1" customWidth="1"/>
    <col min="12" max="12" width="6.875" style="1" hidden="1" customWidth="1"/>
    <col min="13" max="16384" width="9" style="1"/>
  </cols>
  <sheetData>
    <row r="1" spans="1:11">
      <c r="A1" s="1" t="s">
        <v>65</v>
      </c>
      <c r="D1" s="13" t="s">
        <v>15</v>
      </c>
      <c r="E1" s="85"/>
      <c r="F1" s="85"/>
      <c r="G1" s="85"/>
      <c r="H1" s="85"/>
      <c r="I1" s="85"/>
    </row>
    <row r="3" spans="1:11">
      <c r="B3" s="31" t="s">
        <v>66</v>
      </c>
    </row>
    <row r="4" spans="1:11">
      <c r="B4" s="31" t="s">
        <v>67</v>
      </c>
    </row>
    <row r="6" spans="1:11">
      <c r="A6" s="1" t="s">
        <v>17</v>
      </c>
      <c r="B6" s="57"/>
      <c r="C6" s="10"/>
      <c r="D6" s="10"/>
      <c r="E6" s="10"/>
      <c r="F6" s="86" t="s">
        <v>68</v>
      </c>
      <c r="G6" s="86"/>
      <c r="H6" s="86"/>
      <c r="I6" s="86"/>
    </row>
    <row r="7" spans="1:11">
      <c r="B7" s="57"/>
      <c r="C7" s="10"/>
      <c r="D7" s="10"/>
      <c r="E7" s="10"/>
      <c r="F7" s="86" t="s">
        <v>13</v>
      </c>
      <c r="G7" s="86"/>
      <c r="H7" s="86"/>
      <c r="I7" s="86"/>
    </row>
    <row r="8" spans="1:11">
      <c r="B8" s="57"/>
      <c r="C8" s="10"/>
      <c r="D8" s="10"/>
      <c r="E8" s="10"/>
      <c r="F8" s="17">
        <v>2013</v>
      </c>
      <c r="G8" s="17"/>
      <c r="H8" s="17">
        <v>2014</v>
      </c>
      <c r="I8" s="17"/>
    </row>
    <row r="9" spans="1:11">
      <c r="B9" s="58" t="s">
        <v>14</v>
      </c>
      <c r="C9" s="2"/>
      <c r="D9" s="2"/>
      <c r="E9" s="2"/>
      <c r="F9" s="3"/>
      <c r="G9" s="14" t="str">
        <f>IF(F9&lt;&gt;0,IF(F9=J9,"","Wrong"),"")</f>
        <v/>
      </c>
      <c r="H9" s="3"/>
      <c r="I9" s="14" t="str">
        <f>IF(H9&lt;&gt;0,IF(H9=K9,"","Wrong"),"")</f>
        <v/>
      </c>
      <c r="J9" s="9">
        <v>600000</v>
      </c>
      <c r="K9" s="9">
        <v>960000</v>
      </c>
    </row>
    <row r="10" spans="1:11">
      <c r="B10" s="58" t="s">
        <v>69</v>
      </c>
      <c r="C10" s="2"/>
      <c r="D10" s="2"/>
      <c r="E10" s="2"/>
      <c r="F10" s="5"/>
      <c r="G10" s="14" t="str">
        <f>IF(F10&lt;&gt;0,IF(F10=J10,"","Wrong"),"")</f>
        <v/>
      </c>
      <c r="H10" s="5"/>
      <c r="I10" s="14" t="str">
        <f>IF(H10&lt;&gt;0,IF(H10=K10,"","Wrong"),"")</f>
        <v/>
      </c>
      <c r="J10" s="9">
        <v>420000</v>
      </c>
      <c r="K10" s="9">
        <v>672000</v>
      </c>
    </row>
    <row r="11" spans="1:11">
      <c r="B11" s="58" t="s">
        <v>70</v>
      </c>
      <c r="C11" s="2"/>
      <c r="D11" s="2"/>
      <c r="E11" s="2"/>
      <c r="F11" s="7" t="str">
        <f>IF(AND(F10&gt;0,F9&gt;0),F9-F10,"")</f>
        <v/>
      </c>
      <c r="G11" s="2"/>
      <c r="H11" s="7" t="str">
        <f>IF(AND(H10&gt;0,H9&gt;0),H9-H10,"")</f>
        <v/>
      </c>
      <c r="I11" s="2"/>
    </row>
    <row r="12" spans="1:11">
      <c r="B12" s="58" t="s">
        <v>71</v>
      </c>
      <c r="C12" s="2"/>
      <c r="D12" s="2"/>
      <c r="E12" s="2"/>
      <c r="F12" s="5"/>
      <c r="G12" s="14" t="str">
        <f>IF(F12&lt;&gt;0,IF(F12=J12,"","Wrong"),"")</f>
        <v/>
      </c>
      <c r="H12" s="5"/>
      <c r="I12" s="14" t="str">
        <f>IF(H12&lt;&gt;0,IF(H12=K12,"","Wrong"),"")</f>
        <v/>
      </c>
      <c r="J12" s="9">
        <v>60000</v>
      </c>
      <c r="K12" s="9">
        <v>60000</v>
      </c>
    </row>
    <row r="13" spans="1:11">
      <c r="B13" s="58" t="s">
        <v>72</v>
      </c>
      <c r="C13" s="2"/>
      <c r="D13" s="2"/>
      <c r="E13" s="2"/>
      <c r="F13" s="3"/>
      <c r="G13" s="14" t="str">
        <f>IF(F13&lt;&gt;0,IF(F13=J13,"","Wrong"),"")</f>
        <v/>
      </c>
      <c r="H13" s="3"/>
      <c r="I13" s="14" t="str">
        <f>IF(H13&lt;&gt;0,IF(H13=K13,"","Wrong"),"")</f>
        <v/>
      </c>
      <c r="J13" s="9">
        <v>120000</v>
      </c>
      <c r="K13" s="9">
        <v>228000</v>
      </c>
    </row>
    <row r="14" spans="1:11">
      <c r="B14" s="58" t="s">
        <v>73</v>
      </c>
      <c r="C14" s="2"/>
      <c r="D14" s="2"/>
      <c r="E14" s="2"/>
      <c r="F14" s="5"/>
      <c r="G14" s="14" t="str">
        <f>IF(F14&lt;&gt;0,IF(F14=J14,"","Wrong"),"")</f>
        <v/>
      </c>
      <c r="H14" s="5"/>
      <c r="I14" s="14" t="str">
        <f>IF(H14&lt;&gt;0,IF(H14=K14,"","Wrong"),"")</f>
        <v/>
      </c>
      <c r="J14" s="9">
        <v>48000</v>
      </c>
      <c r="K14" s="9">
        <v>91200</v>
      </c>
    </row>
    <row r="15" spans="1:11" ht="15.75" thickBot="1">
      <c r="B15" s="58" t="s">
        <v>74</v>
      </c>
      <c r="C15" s="2"/>
      <c r="D15" s="2"/>
      <c r="E15" s="2"/>
      <c r="F15" s="21"/>
      <c r="G15" s="14" t="str">
        <f>IF(F15&lt;&gt;0,IF(F15=J15,"","Wrong"),"")</f>
        <v/>
      </c>
      <c r="H15" s="21"/>
      <c r="I15" s="14" t="str">
        <f>IF(H15&lt;&gt;0,IF(H15=K15,"","Wrong"),"")</f>
        <v/>
      </c>
      <c r="J15" s="9">
        <v>72000</v>
      </c>
      <c r="K15" s="9">
        <v>136800</v>
      </c>
    </row>
    <row r="16" spans="1:11" ht="15.75" thickTop="1">
      <c r="B16" s="58"/>
      <c r="C16" s="2"/>
      <c r="D16" s="2"/>
      <c r="E16" s="2"/>
      <c r="F16" s="2"/>
      <c r="G16" s="2"/>
      <c r="H16" s="2"/>
      <c r="I16" s="2"/>
    </row>
    <row r="18" spans="1:11">
      <c r="B18" s="57"/>
      <c r="C18" s="10"/>
      <c r="D18" s="10"/>
      <c r="E18" s="10"/>
      <c r="F18" s="86" t="s">
        <v>75</v>
      </c>
      <c r="G18" s="86"/>
      <c r="H18" s="86"/>
      <c r="I18" s="86"/>
    </row>
    <row r="19" spans="1:11">
      <c r="B19" s="57"/>
      <c r="C19" s="10"/>
      <c r="D19" s="10"/>
      <c r="E19" s="10"/>
      <c r="F19" s="86" t="s">
        <v>13</v>
      </c>
      <c r="G19" s="86"/>
      <c r="H19" s="86"/>
      <c r="I19" s="86"/>
    </row>
    <row r="20" spans="1:11">
      <c r="B20" s="57"/>
      <c r="C20" s="10"/>
      <c r="D20" s="10"/>
      <c r="E20" s="10"/>
      <c r="F20" s="17">
        <v>2013</v>
      </c>
      <c r="G20" s="17"/>
      <c r="H20" s="17">
        <v>2014</v>
      </c>
      <c r="I20" s="17"/>
    </row>
    <row r="21" spans="1:11">
      <c r="B21" s="58" t="s">
        <v>14</v>
      </c>
      <c r="C21" s="2"/>
      <c r="D21" s="2"/>
      <c r="E21" s="2"/>
      <c r="F21" s="3"/>
      <c r="G21" s="14" t="str">
        <f>IF(F21&lt;&gt;0,IF(F21=J21,"","Wrong"),"")</f>
        <v/>
      </c>
      <c r="H21" s="3"/>
      <c r="I21" s="14" t="str">
        <f>IF(H21&lt;&gt;0,IF(H21=K21,"","Wrong"),"")</f>
        <v/>
      </c>
      <c r="J21" s="9">
        <v>600000</v>
      </c>
      <c r="K21" s="9">
        <v>840000</v>
      </c>
    </row>
    <row r="22" spans="1:11">
      <c r="B22" s="58" t="s">
        <v>69</v>
      </c>
      <c r="C22" s="2"/>
      <c r="D22" s="2"/>
      <c r="E22" s="2"/>
      <c r="F22" s="5"/>
      <c r="G22" s="14" t="str">
        <f>IF(F22&lt;&gt;0,IF(F22=J22,"","Wrong"),"")</f>
        <v/>
      </c>
      <c r="H22" s="5"/>
      <c r="I22" s="14" t="str">
        <f>IF(H22&lt;&gt;0,IF(H22=K22,"","Wrong"),"")</f>
        <v/>
      </c>
      <c r="J22" s="9">
        <v>180000</v>
      </c>
      <c r="K22" s="9">
        <v>252000</v>
      </c>
    </row>
    <row r="23" spans="1:11">
      <c r="B23" s="58" t="s">
        <v>70</v>
      </c>
      <c r="C23" s="2"/>
      <c r="D23" s="2"/>
      <c r="E23" s="2"/>
      <c r="F23" s="16" t="str">
        <f>IF(AND(F22&gt;0,F21&gt;0),F21-F22,"")</f>
        <v/>
      </c>
      <c r="G23" s="2"/>
      <c r="H23" s="16" t="str">
        <f>IF(AND(H22&gt;0,H21&gt;0),H21-H22,"")</f>
        <v/>
      </c>
      <c r="I23" s="2"/>
    </row>
    <row r="24" spans="1:11">
      <c r="B24" s="58" t="s">
        <v>71</v>
      </c>
      <c r="C24" s="2"/>
      <c r="D24" s="2"/>
      <c r="E24" s="2"/>
      <c r="F24" s="6"/>
      <c r="G24" s="14" t="str">
        <f>IF(F24&lt;&gt;0,IF(F24=J24,"","Wrong"),"")</f>
        <v/>
      </c>
      <c r="H24" s="6"/>
      <c r="I24" s="14" t="str">
        <f>IF(H24&lt;&gt;0,IF(H24=K24,"","Wrong"),"")</f>
        <v/>
      </c>
      <c r="J24" s="9">
        <v>300000</v>
      </c>
      <c r="K24" s="9">
        <v>300000</v>
      </c>
    </row>
    <row r="25" spans="1:11">
      <c r="B25" s="58" t="s">
        <v>72</v>
      </c>
      <c r="C25" s="2"/>
      <c r="D25" s="2"/>
      <c r="E25" s="2"/>
      <c r="F25" s="3"/>
      <c r="G25" s="14" t="str">
        <f>IF(F25&lt;&gt;0,IF(F25=J25,"","Wrong"),"")</f>
        <v/>
      </c>
      <c r="H25" s="3"/>
      <c r="I25" s="14" t="str">
        <f>IF(H25&lt;&gt;0,IF(H25=K25,"","Wrong"),"")</f>
        <v/>
      </c>
      <c r="J25" s="9">
        <v>120000</v>
      </c>
      <c r="K25" s="9">
        <v>288000</v>
      </c>
    </row>
    <row r="26" spans="1:11">
      <c r="B26" s="58" t="s">
        <v>73</v>
      </c>
      <c r="C26" s="2"/>
      <c r="D26" s="2"/>
      <c r="E26" s="2"/>
      <c r="F26" s="5"/>
      <c r="G26" s="14" t="str">
        <f>IF(F26&lt;&gt;0,IF(F26=J26,"","Wrong"),"")</f>
        <v/>
      </c>
      <c r="H26" s="5"/>
      <c r="I26" s="14" t="str">
        <f>IF(H26&lt;&gt;0,IF(H26=K26,"","Wrong"),"")</f>
        <v/>
      </c>
      <c r="J26" s="9">
        <v>48000</v>
      </c>
      <c r="K26" s="9">
        <v>115200</v>
      </c>
    </row>
    <row r="27" spans="1:11" ht="15.75" thickBot="1">
      <c r="B27" s="58" t="s">
        <v>74</v>
      </c>
      <c r="C27" s="2"/>
      <c r="D27" s="2"/>
      <c r="E27" s="2"/>
      <c r="F27" s="21"/>
      <c r="G27" s="14" t="str">
        <f>IF(F27&lt;&gt;0,IF(F27=J27,"","Wrong"),"")</f>
        <v/>
      </c>
      <c r="H27" s="21"/>
      <c r="I27" s="14" t="str">
        <f>IF(H27&lt;&gt;0,IF(H27=K27,"","Wrong"),"")</f>
        <v/>
      </c>
      <c r="J27" s="9">
        <v>72000</v>
      </c>
      <c r="K27" s="9">
        <v>172800</v>
      </c>
    </row>
    <row r="28" spans="1:11" ht="15.75" thickTop="1">
      <c r="B28" s="58"/>
      <c r="C28" s="2"/>
      <c r="D28" s="2"/>
      <c r="E28" s="2"/>
      <c r="F28" s="2"/>
      <c r="G28" s="2"/>
      <c r="H28" s="2"/>
      <c r="I28" s="2"/>
    </row>
    <row r="30" spans="1:11">
      <c r="A30" s="1" t="s">
        <v>18</v>
      </c>
      <c r="B30" s="57"/>
      <c r="C30" s="10"/>
      <c r="D30" s="10"/>
      <c r="E30" s="10"/>
      <c r="F30" s="86" t="s">
        <v>76</v>
      </c>
      <c r="G30" s="86"/>
      <c r="H30" s="86"/>
      <c r="I30" s="10"/>
    </row>
    <row r="31" spans="1:11">
      <c r="B31" s="59"/>
      <c r="C31" s="60"/>
      <c r="D31" s="60"/>
      <c r="E31" s="60"/>
      <c r="F31" s="17">
        <v>2013</v>
      </c>
      <c r="G31" s="60"/>
      <c r="H31" s="17">
        <v>2014</v>
      </c>
      <c r="I31" s="60"/>
    </row>
    <row r="32" spans="1:11">
      <c r="B32" s="58" t="s">
        <v>68</v>
      </c>
      <c r="C32" s="2"/>
      <c r="D32" s="2"/>
      <c r="E32" s="2"/>
      <c r="F32" s="61"/>
      <c r="G32" s="14" t="str">
        <f>IF(F32&lt;&gt;0,IF(F32=J32,"","Wrong"),"")</f>
        <v/>
      </c>
      <c r="H32" s="61"/>
      <c r="I32" s="14" t="str">
        <f>IF(H32&lt;&gt;0,IF(H32=K32,"","Wrong"),"")</f>
        <v/>
      </c>
      <c r="J32" s="9">
        <v>200000</v>
      </c>
      <c r="K32" s="9">
        <v>200000</v>
      </c>
    </row>
    <row r="33" spans="1:11">
      <c r="B33" s="58"/>
      <c r="C33" s="2"/>
      <c r="D33" s="2"/>
      <c r="E33" s="2"/>
      <c r="F33" s="2"/>
      <c r="G33" s="2"/>
      <c r="H33" s="2"/>
      <c r="I33" s="2"/>
    </row>
    <row r="34" spans="1:11">
      <c r="B34" s="58" t="s">
        <v>75</v>
      </c>
      <c r="C34" s="2"/>
      <c r="D34" s="2"/>
      <c r="E34" s="2"/>
      <c r="F34" s="61"/>
      <c r="G34" s="14" t="str">
        <f>IF(F34&lt;&gt;0,IF(F34=J34,"","Wrong"),"")</f>
        <v/>
      </c>
      <c r="H34" s="61"/>
      <c r="I34" s="14" t="str">
        <f>IF(H34&lt;&gt;0,IF(H34=K34,"","Wrong"),"")</f>
        <v/>
      </c>
      <c r="J34" s="9">
        <v>428572</v>
      </c>
      <c r="K34" s="9">
        <v>428572</v>
      </c>
    </row>
    <row r="35" spans="1:11">
      <c r="B35" s="58"/>
      <c r="C35" s="2"/>
      <c r="D35" s="2"/>
      <c r="E35" s="2"/>
      <c r="F35" s="2"/>
      <c r="G35" s="2"/>
      <c r="H35" s="2"/>
      <c r="I35" s="2"/>
    </row>
    <row r="37" spans="1:11">
      <c r="A37" s="1" t="s">
        <v>22</v>
      </c>
      <c r="B37" s="92" t="s">
        <v>68</v>
      </c>
      <c r="C37" s="93"/>
      <c r="D37" s="93"/>
      <c r="E37" s="93"/>
      <c r="F37" s="93"/>
      <c r="G37" s="93"/>
      <c r="H37" s="93"/>
      <c r="I37" s="93"/>
    </row>
    <row r="38" spans="1:11">
      <c r="B38" s="58" t="s">
        <v>77</v>
      </c>
      <c r="C38" s="2"/>
      <c r="D38" s="2"/>
      <c r="E38" s="2"/>
      <c r="F38" s="61"/>
      <c r="G38" s="14" t="str">
        <f>IF(F38&lt;&gt;0,IF(F38=J38,"","Wrong"),"")</f>
        <v/>
      </c>
      <c r="H38" s="62"/>
      <c r="I38" s="25"/>
      <c r="J38" s="9">
        <v>144000</v>
      </c>
    </row>
    <row r="39" spans="1:11">
      <c r="B39" s="58" t="s">
        <v>78</v>
      </c>
      <c r="C39" s="2"/>
      <c r="D39" s="2"/>
      <c r="E39" s="2"/>
      <c r="F39" s="63"/>
      <c r="G39" s="14" t="str">
        <f>IF(F39&lt;&gt;0,IF(F39=J39,"","Wrong"),"")</f>
        <v/>
      </c>
      <c r="H39" s="62"/>
      <c r="I39" s="25"/>
      <c r="J39" s="9">
        <v>240000</v>
      </c>
    </row>
    <row r="40" spans="1:11">
      <c r="B40" s="58" t="s">
        <v>79</v>
      </c>
      <c r="C40" s="2"/>
      <c r="D40" s="2"/>
      <c r="E40" s="2"/>
      <c r="F40" s="64"/>
      <c r="G40" s="14" t="str">
        <f>IF(F40&lt;&gt;0,IF(F40=J40,"","Wrong"),"")</f>
        <v/>
      </c>
      <c r="H40" s="62"/>
      <c r="I40" s="25"/>
      <c r="J40" s="65">
        <v>0.3</v>
      </c>
    </row>
    <row r="41" spans="1:11">
      <c r="B41" s="58" t="s">
        <v>80</v>
      </c>
      <c r="C41" s="2"/>
      <c r="D41" s="2"/>
      <c r="E41" s="2"/>
      <c r="F41" s="63"/>
      <c r="G41" s="14" t="str">
        <f>IF(F41&lt;&gt;0,IF(F41=J41,"","Wrong"),"")</f>
        <v/>
      </c>
      <c r="H41" s="62"/>
      <c r="I41" s="25"/>
      <c r="J41" s="9">
        <v>1000000</v>
      </c>
    </row>
    <row r="42" spans="1:11">
      <c r="B42" s="58"/>
      <c r="C42" s="2"/>
      <c r="D42" s="2"/>
      <c r="E42" s="2"/>
      <c r="F42" s="2"/>
      <c r="G42" s="2"/>
      <c r="H42" s="2"/>
      <c r="I42" s="2"/>
    </row>
    <row r="43" spans="1:11">
      <c r="B43" s="92" t="s">
        <v>75</v>
      </c>
      <c r="C43" s="93"/>
      <c r="D43" s="93"/>
      <c r="E43" s="93"/>
      <c r="F43" s="93"/>
      <c r="G43" s="93"/>
      <c r="H43" s="93"/>
      <c r="I43" s="93"/>
    </row>
    <row r="44" spans="1:11">
      <c r="B44" s="58" t="s">
        <v>77</v>
      </c>
      <c r="C44" s="2"/>
      <c r="D44" s="2"/>
      <c r="E44" s="2"/>
      <c r="F44" s="61"/>
      <c r="G44" s="14" t="str">
        <f>IF(F44&lt;&gt;0,IF(F44=J44,"","Wrong"),"")</f>
        <v/>
      </c>
      <c r="H44" s="62"/>
      <c r="I44" s="25"/>
      <c r="J44" s="9">
        <v>144000</v>
      </c>
    </row>
    <row r="45" spans="1:11">
      <c r="B45" s="58" t="s">
        <v>78</v>
      </c>
      <c r="C45" s="2"/>
      <c r="D45" s="2"/>
      <c r="E45" s="2"/>
      <c r="F45" s="63"/>
      <c r="G45" s="14" t="str">
        <f>IF(F45&lt;&gt;0,IF(F45=J45,"","Wrong"),"")</f>
        <v/>
      </c>
      <c r="H45" s="62"/>
      <c r="I45" s="25"/>
      <c r="J45" s="9">
        <v>240000</v>
      </c>
    </row>
    <row r="46" spans="1:11">
      <c r="B46" s="58" t="s">
        <v>79</v>
      </c>
      <c r="C46" s="2"/>
      <c r="D46" s="2"/>
      <c r="E46" s="2"/>
      <c r="F46" s="64"/>
      <c r="G46" s="14" t="str">
        <f>IF(F46&lt;&gt;0,IF(F46=J46,"","Wrong"),"")</f>
        <v/>
      </c>
      <c r="H46" s="62"/>
      <c r="I46" s="25"/>
      <c r="J46" s="65">
        <v>0.7</v>
      </c>
    </row>
    <row r="47" spans="1:11">
      <c r="B47" s="58" t="s">
        <v>80</v>
      </c>
      <c r="C47" s="2"/>
      <c r="D47" s="2"/>
      <c r="E47" s="2"/>
      <c r="F47" s="63"/>
      <c r="G47" s="14" t="str">
        <f>IF(F47&lt;&gt;0,IF(F47=J47,"","Wrong"),"")</f>
        <v/>
      </c>
      <c r="H47" s="62"/>
      <c r="I47" s="25"/>
      <c r="J47" s="9">
        <f>(300000+240000)/0.7</f>
        <v>771428.57142857148</v>
      </c>
    </row>
    <row r="48" spans="1:11">
      <c r="B48" s="58"/>
      <c r="C48" s="2"/>
      <c r="D48" s="2"/>
      <c r="E48" s="2"/>
      <c r="F48" s="2"/>
      <c r="G48" s="2"/>
      <c r="H48" s="2"/>
      <c r="I48" s="2"/>
    </row>
    <row r="50" spans="1:12" ht="30">
      <c r="A50" s="56" t="s">
        <v>60</v>
      </c>
      <c r="B50" s="59"/>
      <c r="C50" s="60"/>
      <c r="D50" s="66" t="s">
        <v>81</v>
      </c>
      <c r="E50" s="17" t="s">
        <v>82</v>
      </c>
      <c r="F50" s="66" t="s">
        <v>76</v>
      </c>
      <c r="G50" s="17" t="s">
        <v>83</v>
      </c>
      <c r="H50" s="66" t="s">
        <v>84</v>
      </c>
      <c r="I50" s="60"/>
    </row>
    <row r="51" spans="1:12">
      <c r="B51" s="58" t="s">
        <v>85</v>
      </c>
      <c r="C51" s="2"/>
      <c r="D51" s="67"/>
      <c r="E51" s="14"/>
      <c r="F51" s="62"/>
      <c r="G51" s="35"/>
      <c r="H51" s="62"/>
      <c r="I51" s="25"/>
    </row>
    <row r="52" spans="1:12" ht="15.75" thickBot="1">
      <c r="B52" s="68" t="s">
        <v>86</v>
      </c>
      <c r="C52" s="2"/>
      <c r="D52" s="3"/>
      <c r="E52" s="14" t="str">
        <f>IF(D52&lt;&gt;0,IF(D52=J52,"","Wrong"),"")</f>
        <v/>
      </c>
      <c r="F52" s="3"/>
      <c r="G52" s="14" t="str">
        <f>IF(F52&lt;&gt;0,IF(F52=K52,"","Wrong"),"")</f>
        <v/>
      </c>
      <c r="H52" s="69" t="str">
        <f>IF(AND(D52&gt;0,F52&gt;0),D52-F52,"")</f>
        <v/>
      </c>
      <c r="I52" s="25"/>
      <c r="J52" s="9">
        <v>600000</v>
      </c>
      <c r="K52" s="9">
        <v>200000</v>
      </c>
      <c r="L52" s="1">
        <v>400000</v>
      </c>
    </row>
    <row r="53" spans="1:12" ht="16.5" thickTop="1" thickBot="1">
      <c r="B53" s="68" t="s">
        <v>87</v>
      </c>
      <c r="C53" s="2"/>
      <c r="D53" s="70"/>
      <c r="E53" s="14" t="str">
        <f>IF(D53&lt;&gt;0,IF(D53=J53,"","Wrong"),"")</f>
        <v/>
      </c>
      <c r="F53" s="70"/>
      <c r="G53" s="14" t="str">
        <f>IF(F53&lt;&gt;0,IF(F53=K53,"","Wrong"),"")</f>
        <v/>
      </c>
      <c r="H53" s="69" t="str">
        <f>IF(AND(D53&gt;0,F53&gt;0),D53-F53,"")</f>
        <v/>
      </c>
      <c r="I53" s="25"/>
      <c r="J53" s="9">
        <v>960000</v>
      </c>
      <c r="K53" s="9">
        <v>200000</v>
      </c>
      <c r="L53" s="1">
        <v>760000</v>
      </c>
    </row>
    <row r="54" spans="1:12" ht="15.75" thickTop="1">
      <c r="B54" s="71"/>
      <c r="C54" s="33"/>
      <c r="D54" s="33"/>
      <c r="E54" s="33"/>
      <c r="F54" s="33"/>
      <c r="G54" s="33"/>
      <c r="H54" s="33"/>
      <c r="I54" s="33"/>
    </row>
    <row r="55" spans="1:12">
      <c r="B55" s="71" t="s">
        <v>88</v>
      </c>
      <c r="C55" s="33"/>
      <c r="D55" s="72"/>
      <c r="E55" s="73" t="str">
        <f>IF(D55&lt;&gt;0,IF(D55=J55,"","Wrong"),"")</f>
        <v/>
      </c>
      <c r="F55" s="62"/>
      <c r="G55" s="73" t="str">
        <f>IF(F55&lt;&gt;0,IF(F55=K55,"","Wrong"),"")</f>
        <v/>
      </c>
      <c r="H55" s="62"/>
      <c r="I55" s="35"/>
    </row>
    <row r="56" spans="1:12" ht="15.75" thickBot="1">
      <c r="B56" s="68" t="s">
        <v>86</v>
      </c>
      <c r="C56" s="2"/>
      <c r="D56" s="3"/>
      <c r="E56" s="14" t="str">
        <f>IF(D56&lt;&gt;0,IF(D56=J56,"","Wrong"),"")</f>
        <v/>
      </c>
      <c r="F56" s="3"/>
      <c r="G56" s="14" t="str">
        <f>IF(F56&lt;&gt;0,IF(F56=K56,"","Wrong"),"")</f>
        <v/>
      </c>
      <c r="H56" s="69" t="str">
        <f>IF(AND(D56&gt;0,F56&gt;0),D56-F56,"")</f>
        <v/>
      </c>
      <c r="I56" s="25"/>
      <c r="J56" s="9">
        <v>600000</v>
      </c>
      <c r="K56" s="9">
        <v>428572</v>
      </c>
      <c r="L56" s="1">
        <v>171428</v>
      </c>
    </row>
    <row r="57" spans="1:12" ht="16.5" thickTop="1" thickBot="1">
      <c r="B57" s="68" t="s">
        <v>87</v>
      </c>
      <c r="C57" s="2"/>
      <c r="D57" s="70"/>
      <c r="E57" s="14" t="str">
        <f>IF(D57&lt;&gt;0,IF(D57=J57,"","Wrong"),"")</f>
        <v/>
      </c>
      <c r="F57" s="70"/>
      <c r="G57" s="14" t="str">
        <f>IF(F57&lt;&gt;0,IF(F57=K57,"","Wrong"),"")</f>
        <v/>
      </c>
      <c r="H57" s="69" t="str">
        <f>IF(AND(D57&gt;0,F57&gt;0),D57-F57,"")</f>
        <v/>
      </c>
      <c r="I57" s="25"/>
      <c r="J57" s="9">
        <v>840000</v>
      </c>
      <c r="K57" s="9">
        <v>428572</v>
      </c>
      <c r="L57" s="1">
        <v>411428</v>
      </c>
    </row>
    <row r="58" spans="1:12" ht="15.75" thickTop="1">
      <c r="B58" s="58"/>
      <c r="C58" s="2"/>
      <c r="D58" s="2"/>
      <c r="E58" s="2"/>
      <c r="F58" s="2"/>
      <c r="G58" s="2"/>
      <c r="H58" s="2"/>
      <c r="I58" s="2"/>
    </row>
    <row r="59" spans="1:12" ht="31.5" customHeight="1">
      <c r="B59" s="59"/>
      <c r="C59" s="60"/>
      <c r="D59" s="66" t="s">
        <v>70</v>
      </c>
      <c r="E59" s="17" t="s">
        <v>89</v>
      </c>
      <c r="F59" s="66" t="s">
        <v>90</v>
      </c>
      <c r="G59" s="17" t="s">
        <v>83</v>
      </c>
      <c r="H59" s="66" t="s">
        <v>91</v>
      </c>
      <c r="I59" s="60"/>
    </row>
    <row r="60" spans="1:12">
      <c r="B60" s="71" t="s">
        <v>85</v>
      </c>
      <c r="C60" s="33"/>
      <c r="D60" s="11"/>
      <c r="E60" s="73"/>
      <c r="F60" s="62"/>
      <c r="G60" s="73"/>
      <c r="H60" s="62"/>
      <c r="I60" s="35"/>
    </row>
    <row r="61" spans="1:12" ht="15.75" thickBot="1">
      <c r="B61" s="68" t="s">
        <v>86</v>
      </c>
      <c r="C61" s="2"/>
      <c r="D61" s="3"/>
      <c r="E61" s="14" t="str">
        <f>IF(D61&lt;&gt;0,IF(D61=J61,"","Wrong"),"")</f>
        <v/>
      </c>
      <c r="F61" s="3"/>
      <c r="G61" s="14" t="str">
        <f>IF(F61&lt;&gt;0,IF(F61=K61,"","Wrong"),"")</f>
        <v/>
      </c>
      <c r="H61" s="74" t="str">
        <f>IF(AND(D61&gt;0,F61&gt;0),D61/F61,"")</f>
        <v/>
      </c>
      <c r="I61" s="25"/>
      <c r="J61" s="9">
        <v>180000</v>
      </c>
      <c r="K61" s="9">
        <v>120000</v>
      </c>
      <c r="L61" s="75">
        <f>J61/K61</f>
        <v>1.5</v>
      </c>
    </row>
    <row r="62" spans="1:12" ht="16.5" thickTop="1" thickBot="1">
      <c r="B62" s="68" t="s">
        <v>87</v>
      </c>
      <c r="C62" s="2"/>
      <c r="D62" s="70"/>
      <c r="E62" s="14" t="str">
        <f>IF(D62&lt;&gt;0,IF(D62=J62,"","Wrong"),"")</f>
        <v/>
      </c>
      <c r="F62" s="70"/>
      <c r="G62" s="14" t="str">
        <f>IF(F62&lt;&gt;0,IF(F62=K62,"","Wrong"),"")</f>
        <v/>
      </c>
      <c r="H62" s="74" t="str">
        <f>IF(AND(D62&gt;0,F62&gt;0),D62/F62,"")</f>
        <v/>
      </c>
      <c r="I62" s="25"/>
      <c r="J62" s="9">
        <v>288000</v>
      </c>
      <c r="K62" s="9">
        <v>228000</v>
      </c>
      <c r="L62" s="75">
        <f>J62/K62</f>
        <v>1.263157894736842</v>
      </c>
    </row>
    <row r="63" spans="1:12" ht="15.75" thickTop="1">
      <c r="B63" s="71"/>
      <c r="C63" s="33"/>
      <c r="D63" s="33"/>
      <c r="E63" s="33"/>
      <c r="F63" s="33"/>
      <c r="G63" s="33"/>
      <c r="H63" s="33"/>
      <c r="I63" s="33"/>
    </row>
    <row r="64" spans="1:12">
      <c r="B64" s="71" t="s">
        <v>88</v>
      </c>
      <c r="C64" s="33"/>
      <c r="D64" s="72"/>
      <c r="E64" s="73" t="str">
        <f>IF(D64&lt;&gt;0,IF(D64=J64,"","Wrong"),"")</f>
        <v/>
      </c>
      <c r="F64" s="62"/>
      <c r="G64" s="73" t="str">
        <f>IF(F64&lt;&gt;0,IF(F64=K64,"","Wrong"),"")</f>
        <v/>
      </c>
      <c r="H64" s="62"/>
      <c r="I64" s="35"/>
    </row>
    <row r="65" spans="1:12" ht="15.75" thickBot="1">
      <c r="B65" s="68" t="s">
        <v>86</v>
      </c>
      <c r="C65" s="2"/>
      <c r="D65" s="3"/>
      <c r="E65" s="14" t="str">
        <f>IF(D65&lt;&gt;0,IF(D65=J65,"","Wrong"),"")</f>
        <v/>
      </c>
      <c r="F65" s="3"/>
      <c r="G65" s="14" t="str">
        <f>IF(F65&lt;&gt;0,IF(F65=K65,"","Wrong"),"")</f>
        <v/>
      </c>
      <c r="H65" s="74" t="str">
        <f>IF(AND(D65&gt;0,F65&gt;0),D65/F65,"")</f>
        <v/>
      </c>
      <c r="I65" s="25"/>
      <c r="J65" s="9">
        <v>420000</v>
      </c>
      <c r="K65" s="9">
        <v>120000</v>
      </c>
      <c r="L65" s="75">
        <f>J65/K65</f>
        <v>3.5</v>
      </c>
    </row>
    <row r="66" spans="1:12" ht="16.5" thickTop="1" thickBot="1">
      <c r="B66" s="68" t="s">
        <v>87</v>
      </c>
      <c r="C66" s="2"/>
      <c r="D66" s="70"/>
      <c r="E66" s="14" t="str">
        <f>IF(D66&lt;&gt;0,IF(D66=J66,"","Wrong"),"")</f>
        <v/>
      </c>
      <c r="F66" s="70"/>
      <c r="G66" s="14" t="str">
        <f>IF(F66&lt;&gt;0,IF(F66=K66,"","Wrong"),"")</f>
        <v/>
      </c>
      <c r="H66" s="74" t="str">
        <f>IF(AND(D66&gt;0,F66&gt;0),D66/F66,"")</f>
        <v/>
      </c>
      <c r="I66" s="25"/>
      <c r="J66" s="9">
        <v>588000</v>
      </c>
      <c r="K66" s="9">
        <v>288000</v>
      </c>
      <c r="L66" s="75">
        <f>J66/K66</f>
        <v>2.0416666666666665</v>
      </c>
    </row>
    <row r="67" spans="1:12" ht="15.75" thickTop="1">
      <c r="B67" s="58"/>
      <c r="C67" s="2"/>
      <c r="D67" s="2"/>
      <c r="E67" s="2"/>
      <c r="F67" s="2"/>
      <c r="G67" s="2"/>
      <c r="H67" s="2"/>
      <c r="I67" s="2"/>
    </row>
    <row r="68" spans="1:12">
      <c r="B68" s="58"/>
      <c r="C68" s="2"/>
      <c r="D68" s="2"/>
      <c r="E68" s="2"/>
      <c r="F68" s="2"/>
      <c r="G68" s="2"/>
      <c r="H68" s="2"/>
      <c r="I68" s="2"/>
    </row>
    <row r="70" spans="1:12">
      <c r="A70" s="1" t="s">
        <v>62</v>
      </c>
      <c r="B70" s="57"/>
      <c r="C70" s="10"/>
      <c r="D70" s="10"/>
      <c r="E70" s="10"/>
      <c r="F70" s="17" t="s">
        <v>68</v>
      </c>
      <c r="G70" s="76"/>
      <c r="H70" s="17" t="s">
        <v>75</v>
      </c>
      <c r="I70" s="76"/>
    </row>
    <row r="71" spans="1:12" ht="15.75" thickBot="1">
      <c r="B71" s="58" t="s">
        <v>70</v>
      </c>
      <c r="C71" s="2"/>
      <c r="D71" s="2"/>
      <c r="E71" s="2"/>
      <c r="F71" s="21"/>
      <c r="G71" s="14" t="str">
        <f>IF(F71&lt;&gt;0,IF(F71=J71,"","Wrong"),"")</f>
        <v/>
      </c>
      <c r="H71" s="21"/>
      <c r="I71" s="14" t="str">
        <f>IF(H71&lt;&gt;0,IF(H71=K71,"","Wrong"),"")</f>
        <v/>
      </c>
      <c r="J71" s="9">
        <v>288000</v>
      </c>
      <c r="K71" s="9">
        <v>588000</v>
      </c>
    </row>
    <row r="72" spans="1:12" ht="15.75" thickTop="1">
      <c r="B72" s="58" t="s">
        <v>92</v>
      </c>
      <c r="C72" s="2"/>
      <c r="D72" s="2"/>
      <c r="E72" s="2"/>
      <c r="F72" s="77"/>
      <c r="G72" s="14" t="str">
        <f>IF(F72&lt;&gt;0,IF(F72=J72,"","Wrong"),"")</f>
        <v/>
      </c>
      <c r="H72" s="77"/>
      <c r="I72" s="14" t="str">
        <f>IF(H72&lt;&gt;0,IF(H72=K72,"","Wrong"),"")</f>
        <v/>
      </c>
      <c r="J72" s="9">
        <v>331200</v>
      </c>
      <c r="K72" s="9">
        <v>676200</v>
      </c>
    </row>
    <row r="73" spans="1:12">
      <c r="B73" s="58" t="s">
        <v>71</v>
      </c>
      <c r="C73" s="2"/>
      <c r="D73" s="2"/>
      <c r="E73" s="2"/>
      <c r="F73" s="5"/>
      <c r="G73" s="14" t="str">
        <f>IF(F73&lt;&gt;0,IF(F73=J73,"","Wrong"),"")</f>
        <v/>
      </c>
      <c r="H73" s="5"/>
      <c r="I73" s="14" t="str">
        <f>IF(H73&lt;&gt;0,IF(H73=K73,"","Wrong"),"")</f>
        <v/>
      </c>
      <c r="J73" s="9">
        <v>60000</v>
      </c>
      <c r="K73" s="9">
        <v>300000</v>
      </c>
    </row>
    <row r="74" spans="1:12">
      <c r="B74" s="58" t="s">
        <v>72</v>
      </c>
      <c r="C74" s="2"/>
      <c r="D74" s="2"/>
      <c r="E74" s="2"/>
      <c r="F74" s="16" t="str">
        <f>IF(AND(F73&gt;0,F72&gt;0),F72-F73,"")</f>
        <v/>
      </c>
      <c r="G74" s="14"/>
      <c r="H74" s="16" t="str">
        <f>IF(AND(H73&gt;0,H72&gt;0),H72-H73,"")</f>
        <v/>
      </c>
      <c r="I74" s="14"/>
    </row>
    <row r="75" spans="1:12">
      <c r="B75" s="58" t="s">
        <v>73</v>
      </c>
      <c r="C75" s="2"/>
      <c r="D75" s="2"/>
      <c r="E75" s="2"/>
      <c r="F75" s="5"/>
      <c r="G75" s="14" t="str">
        <f>IF(F75&lt;&gt;0,IF(F75=J75,"","Wrong"),"")</f>
        <v/>
      </c>
      <c r="H75" s="5"/>
      <c r="I75" s="14" t="str">
        <f>IF(H75&lt;&gt;0,IF(H75=K75,"","Wrong"),"")</f>
        <v/>
      </c>
      <c r="J75" s="9">
        <v>108480</v>
      </c>
      <c r="K75" s="9">
        <v>150480</v>
      </c>
    </row>
    <row r="76" spans="1:12" ht="15.75" thickBot="1">
      <c r="B76" s="58" t="s">
        <v>74</v>
      </c>
      <c r="C76" s="2"/>
      <c r="D76" s="2"/>
      <c r="E76" s="2"/>
      <c r="F76" s="8" t="str">
        <f>IF(AND(F75&gt;0,F73&gt;0),F74-F75,"")</f>
        <v/>
      </c>
      <c r="G76" s="14"/>
      <c r="H76" s="8" t="str">
        <f>IF(AND(H75&gt;0,H73&gt;0),H74-H75,"")</f>
        <v/>
      </c>
      <c r="I76" s="14"/>
    </row>
    <row r="77" spans="1:12" ht="15.75" thickTop="1">
      <c r="B77" s="58"/>
      <c r="C77" s="2"/>
      <c r="D77" s="2"/>
      <c r="E77" s="2"/>
      <c r="F77" s="2"/>
      <c r="G77" s="2"/>
      <c r="H77" s="2"/>
      <c r="I77" s="2"/>
    </row>
    <row r="79" spans="1:12">
      <c r="A79" s="1" t="s">
        <v>93</v>
      </c>
      <c r="B79" s="57"/>
      <c r="C79" s="10"/>
      <c r="D79" s="10"/>
      <c r="E79" s="10"/>
      <c r="F79" s="17" t="s">
        <v>68</v>
      </c>
      <c r="G79" s="76"/>
      <c r="H79" s="17" t="s">
        <v>75</v>
      </c>
      <c r="I79" s="76"/>
    </row>
    <row r="80" spans="1:12" ht="15.75" thickBot="1">
      <c r="B80" s="58" t="s">
        <v>70</v>
      </c>
      <c r="C80" s="2"/>
      <c r="D80" s="2"/>
      <c r="E80" s="2"/>
      <c r="F80" s="21"/>
      <c r="G80" s="14" t="str">
        <f>IF(F80&lt;&gt;0,IF(F80=J80,"","Wrong"),"")</f>
        <v/>
      </c>
      <c r="H80" s="21"/>
      <c r="I80" s="14" t="str">
        <f>IF(H80&lt;&gt;0,IF(H80=K80,"","Wrong"),"")</f>
        <v/>
      </c>
      <c r="J80" s="9">
        <v>288000</v>
      </c>
      <c r="K80" s="9">
        <v>588000</v>
      </c>
    </row>
    <row r="81" spans="1:11" ht="15.75" thickTop="1">
      <c r="B81" s="58" t="s">
        <v>92</v>
      </c>
      <c r="C81" s="2"/>
      <c r="D81" s="2"/>
      <c r="E81" s="2"/>
      <c r="F81" s="77"/>
      <c r="G81" s="14" t="str">
        <f>IF(F81&lt;&gt;0,IF(F81=J81,"","Wrong"),"")</f>
        <v/>
      </c>
      <c r="H81" s="77"/>
      <c r="I81" s="14" t="str">
        <f>IF(H81&lt;&gt;0,IF(H81=K81,"","Wrong"),"")</f>
        <v/>
      </c>
      <c r="J81" s="9">
        <v>230400</v>
      </c>
      <c r="K81" s="9">
        <v>470400</v>
      </c>
    </row>
    <row r="82" spans="1:11">
      <c r="B82" s="58" t="s">
        <v>71</v>
      </c>
      <c r="C82" s="2"/>
      <c r="D82" s="2"/>
      <c r="E82" s="2"/>
      <c r="F82" s="5"/>
      <c r="G82" s="14" t="str">
        <f>IF(F82&lt;&gt;0,IF(F82=J82,"","Wrong"),"")</f>
        <v/>
      </c>
      <c r="H82" s="5"/>
      <c r="I82" s="14" t="str">
        <f>IF(H82&lt;&gt;0,IF(H82=K82,"","Wrong"),"")</f>
        <v/>
      </c>
      <c r="J82" s="9">
        <v>60000</v>
      </c>
      <c r="K82" s="9">
        <v>300000</v>
      </c>
    </row>
    <row r="83" spans="1:11">
      <c r="B83" s="58" t="s">
        <v>72</v>
      </c>
      <c r="C83" s="2"/>
      <c r="D83" s="2"/>
      <c r="E83" s="2"/>
      <c r="F83" s="16" t="str">
        <f>IF(AND(F82&gt;0,F81&gt;0),F81-F82,"")</f>
        <v/>
      </c>
      <c r="G83" s="14"/>
      <c r="H83" s="16" t="str">
        <f>IF(AND(H82&gt;0,H81&gt;0),H81-H82,"")</f>
        <v/>
      </c>
      <c r="I83" s="14"/>
    </row>
    <row r="84" spans="1:11">
      <c r="B84" s="58" t="s">
        <v>73</v>
      </c>
      <c r="C84" s="2"/>
      <c r="D84" s="2"/>
      <c r="E84" s="2"/>
      <c r="F84" s="5"/>
      <c r="G84" s="14" t="str">
        <f>IF(F84&lt;&gt;0,IF(F84=J84,"","Wrong"),"")</f>
        <v/>
      </c>
      <c r="H84" s="5"/>
      <c r="I84" s="14" t="str">
        <f>IF(H84&lt;&gt;0,IF(H84=K84,"","Wrong"),"")</f>
        <v/>
      </c>
      <c r="J84" s="9">
        <v>68160</v>
      </c>
      <c r="K84" s="9">
        <v>68160</v>
      </c>
    </row>
    <row r="85" spans="1:11" ht="15.75" thickBot="1">
      <c r="B85" s="58" t="s">
        <v>74</v>
      </c>
      <c r="C85" s="2"/>
      <c r="D85" s="2"/>
      <c r="E85" s="2"/>
      <c r="F85" s="8" t="str">
        <f>IF(AND(F84&gt;0,F82&gt;0),F83-F84,"")</f>
        <v/>
      </c>
      <c r="G85" s="14"/>
      <c r="H85" s="8" t="str">
        <f>IF(AND(H84&gt;0,H82&gt;0),H83-H84,"")</f>
        <v/>
      </c>
      <c r="I85" s="14"/>
    </row>
    <row r="86" spans="1:11" ht="15.75" thickTop="1">
      <c r="B86" s="58"/>
      <c r="C86" s="2"/>
      <c r="D86" s="2"/>
      <c r="E86" s="2"/>
      <c r="F86" s="2"/>
      <c r="G86" s="2"/>
      <c r="H86" s="2"/>
      <c r="I86" s="2"/>
    </row>
    <row r="88" spans="1:11" ht="30">
      <c r="A88" s="1" t="s">
        <v>94</v>
      </c>
      <c r="B88" s="57" t="s">
        <v>95</v>
      </c>
      <c r="C88" s="10"/>
      <c r="D88" s="17" t="s">
        <v>96</v>
      </c>
      <c r="E88" s="78"/>
      <c r="F88" s="79" t="s">
        <v>70</v>
      </c>
      <c r="G88" s="10"/>
      <c r="H88" s="10"/>
      <c r="I88" s="10"/>
    </row>
    <row r="89" spans="1:11">
      <c r="B89" s="58"/>
      <c r="C89" s="2"/>
      <c r="D89" s="80"/>
      <c r="E89" s="14" t="str">
        <f>IF(D89&lt;&gt;0,IF(D89=J89,"","Wrong"),"")</f>
        <v/>
      </c>
      <c r="F89" s="81"/>
      <c r="G89" s="14" t="str">
        <f>IF(F89&lt;&gt;0,IF(F89=K89,"","Wrong"),"")</f>
        <v/>
      </c>
      <c r="H89" s="2"/>
      <c r="I89" s="2"/>
      <c r="J89" s="9">
        <v>0</v>
      </c>
      <c r="K89" s="9">
        <v>-60000</v>
      </c>
    </row>
    <row r="90" spans="1:11">
      <c r="B90" s="58"/>
      <c r="C90" s="2"/>
      <c r="D90" s="80"/>
      <c r="E90" s="14" t="str">
        <f>IF(D90&lt;&gt;0,IF(D90=J90,"","Wrong"),"")</f>
        <v/>
      </c>
      <c r="F90" s="82"/>
      <c r="G90" s="14" t="str">
        <f>IF(F90&lt;&gt;0,IF(F90=K90,"","Wrong"),"")</f>
        <v/>
      </c>
      <c r="H90" s="2"/>
      <c r="I90" s="2"/>
      <c r="J90" s="9">
        <v>200000</v>
      </c>
      <c r="K90" s="9">
        <v>0</v>
      </c>
    </row>
    <row r="91" spans="1:11">
      <c r="B91" s="58"/>
      <c r="C91" s="2"/>
      <c r="D91" s="80"/>
      <c r="E91" s="14" t="str">
        <f>IF(D91&lt;&gt;0,IF(D91=J91,"","Wrong"),"")</f>
        <v/>
      </c>
      <c r="F91" s="82"/>
      <c r="G91" s="14" t="str">
        <f>IF(F91&lt;&gt;0,IF(F91=K91,"","Wrong"),"")</f>
        <v/>
      </c>
      <c r="H91" s="2"/>
      <c r="I91" s="2"/>
      <c r="J91" s="9">
        <v>1000000</v>
      </c>
      <c r="K91" s="9">
        <v>300000</v>
      </c>
    </row>
    <row r="92" spans="1:11">
      <c r="B92" s="58"/>
      <c r="C92" s="2"/>
      <c r="D92" s="2"/>
      <c r="E92" s="2"/>
      <c r="F92" s="2"/>
      <c r="G92" s="2"/>
      <c r="H92" s="2"/>
      <c r="I92" s="2"/>
    </row>
    <row r="94" spans="1:11" ht="30">
      <c r="B94" s="57" t="s">
        <v>97</v>
      </c>
      <c r="C94" s="10"/>
      <c r="D94" s="17" t="s">
        <v>96</v>
      </c>
      <c r="E94" s="76"/>
      <c r="F94" s="79" t="s">
        <v>70</v>
      </c>
      <c r="G94" s="10"/>
      <c r="H94" s="10"/>
      <c r="I94" s="10"/>
    </row>
    <row r="95" spans="1:11">
      <c r="B95" s="58"/>
      <c r="C95" s="2"/>
      <c r="D95" s="80"/>
      <c r="E95" s="14" t="str">
        <f>IF(D95&lt;&gt;0,IF(D95=J95,"","Wrong"),"")</f>
        <v/>
      </c>
      <c r="F95" s="82"/>
      <c r="G95" s="14" t="str">
        <f>IF(F95&lt;&gt;0,IF(F95=K95,"","Wrong"),"")</f>
        <v/>
      </c>
      <c r="H95" s="2"/>
      <c r="I95" s="2"/>
      <c r="J95" s="9">
        <v>0</v>
      </c>
      <c r="K95" s="9">
        <v>-300000</v>
      </c>
    </row>
    <row r="96" spans="1:11">
      <c r="B96" s="58"/>
      <c r="C96" s="2"/>
      <c r="D96" s="80"/>
      <c r="E96" s="14" t="str">
        <f>IF(D96&lt;&gt;0,IF(D96=J96,"","Wrong"),"")</f>
        <v/>
      </c>
      <c r="F96" s="82"/>
      <c r="G96" s="14" t="str">
        <f>IF(F96&lt;&gt;0,IF(F96=K96,"","Wrong"),"")</f>
        <v/>
      </c>
      <c r="H96" s="2"/>
      <c r="I96" s="2"/>
      <c r="J96" s="9">
        <v>428571</v>
      </c>
      <c r="K96" s="9">
        <v>0</v>
      </c>
    </row>
    <row r="97" spans="2:11">
      <c r="B97" s="58"/>
      <c r="C97" s="2"/>
      <c r="D97" s="80"/>
      <c r="E97" s="14" t="str">
        <f>IF(D97&lt;&gt;0,IF(D97=J97,"","Wrong"),"")</f>
        <v/>
      </c>
      <c r="F97" s="82"/>
      <c r="G97" s="14" t="str">
        <f>IF(F97&lt;&gt;0,IF(F97=K97,"","Wrong"),"")</f>
        <v/>
      </c>
      <c r="H97" s="2"/>
      <c r="I97" s="2"/>
      <c r="J97" s="9">
        <v>714286</v>
      </c>
      <c r="K97" s="9">
        <v>500000</v>
      </c>
    </row>
    <row r="98" spans="2:11">
      <c r="B98" s="58"/>
      <c r="C98" s="2"/>
      <c r="D98" s="2"/>
      <c r="E98" s="2"/>
      <c r="F98" s="2"/>
      <c r="G98" s="2"/>
      <c r="H98" s="2"/>
      <c r="I98" s="2"/>
    </row>
  </sheetData>
  <mergeCells count="8">
    <mergeCell ref="B37:I37"/>
    <mergeCell ref="B43:I43"/>
    <mergeCell ref="E1:I1"/>
    <mergeCell ref="F6:I6"/>
    <mergeCell ref="F7:I7"/>
    <mergeCell ref="F18:I18"/>
    <mergeCell ref="F19:I19"/>
    <mergeCell ref="F30:H30"/>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Part 1</vt:lpstr>
      <vt:lpstr>Exercise 9-9</vt:lpstr>
      <vt:lpstr>E 9-14</vt:lpstr>
      <vt:lpstr>E 9-22</vt:lpstr>
      <vt:lpstr>E 9-48</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Blue on Blue Info Graphics</dc:creator>
  <cp:lastModifiedBy>Expertsmind-001</cp:lastModifiedBy>
  <dcterms:created xsi:type="dcterms:W3CDTF">2005-03-28T22:48:48Z</dcterms:created>
  <dcterms:modified xsi:type="dcterms:W3CDTF">2014-05-09T13:16:12Z</dcterms:modified>
</cp:coreProperties>
</file>