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6"/>
  </bookViews>
  <sheets>
    <sheet name="Balance Sheet" sheetId="1" r:id="rId1"/>
    <sheet name="BS - Vertical" sheetId="2" r:id="rId2"/>
    <sheet name="BS - Horizontal" sheetId="3" r:id="rId3"/>
    <sheet name="Income Statement" sheetId="4" r:id="rId4"/>
    <sheet name="IS - Vertical" sheetId="5" r:id="rId5"/>
    <sheet name="IS - Horizontal" sheetId="6" r:id="rId6"/>
    <sheet name="Financial Ratios" sheetId="7" r:id="rId7"/>
  </sheets>
  <definedNames>
    <definedName name="bs?s_ADS.DE_Balance_Sheet_annual" localSheetId="0">'Balance Sheet'!$A$5:$F$41</definedName>
    <definedName name="bs?s_ADS.DE_Balance_Sheet_annual" localSheetId="2">'BS - Horizontal'!$A$1:$F$49</definedName>
    <definedName name="bs?s_ADS.DE_Balance_Sheet_annual" localSheetId="1">'BS - Vertical'!$A$1:$F$49</definedName>
    <definedName name="bs?s_ADS.DE_Balance_Sheet_annual" localSheetId="3">'Income Statement'!$A$1:$F$30</definedName>
    <definedName name="bs?s_ADS.DE_Balance_Sheet_annual" localSheetId="5">'IS - Horizontal'!$A$1:$F$30</definedName>
    <definedName name="bs?s_ADS.DE_Balance_Sheet_annual" localSheetId="4">'IS - Vertical'!$A$1:$F$30</definedName>
    <definedName name="bs?s_ADS.DE_Balance_Sheet_annual_1" localSheetId="2">'BS - Horizontal'!$A$5:$F$41</definedName>
    <definedName name="bs?s_ADS.DE_Balance_Sheet_annual_1" localSheetId="1">'BS - Vertical'!$A$5:$F$41</definedName>
    <definedName name="bs?s_ADS.DE_Balance_Sheet_annual_1" localSheetId="3">'Income Statement'!$A$5:$F$22</definedName>
    <definedName name="bs?s_ADS.DE_Balance_Sheet_annual_1" localSheetId="5">'IS - Horizontal'!$A$5:$F$22</definedName>
    <definedName name="bs?s_ADS.DE_Balance_Sheet_annual_1" localSheetId="4">'IS - Vertical'!$A$5:$F$22</definedName>
    <definedName name="is?s_ADS.DE_Income_Statement_annual" localSheetId="3">'Income Statement'!$A$1:$G$38</definedName>
  </definedNames>
  <calcPr fullCalcOnLoad="1"/>
</workbook>
</file>

<file path=xl/sharedStrings.xml><?xml version="1.0" encoding="utf-8"?>
<sst xmlns="http://schemas.openxmlformats.org/spreadsheetml/2006/main" count="154" uniqueCount="63">
  <si>
    <t>Assets</t>
  </si>
  <si>
    <t>Current Assets</t>
  </si>
  <si>
    <t>Cash And Cash Equivalents</t>
  </si>
  <si>
    <t>Short Term Investments</t>
  </si>
  <si>
    <t>Net Receivables</t>
  </si>
  <si>
    <t>Inventory</t>
  </si>
  <si>
    <t>Other Current Assets</t>
  </si>
  <si>
    <t xml:space="preserve">Total Current Assets </t>
  </si>
  <si>
    <t>Long Term Investments</t>
  </si>
  <si>
    <t>Property Plant and Equipment</t>
  </si>
  <si>
    <t>Goodwill</t>
  </si>
  <si>
    <t xml:space="preserve">Total Assets </t>
  </si>
  <si>
    <t>Liabilities</t>
  </si>
  <si>
    <t>Current Liabilities</t>
  </si>
  <si>
    <t>Accounts Payable</t>
  </si>
  <si>
    <t>Short/Current Long Term Debt</t>
  </si>
  <si>
    <t>Other Current Liabilities</t>
  </si>
  <si>
    <t xml:space="preserve">Total Current Liabilities </t>
  </si>
  <si>
    <t>Long Term Debt</t>
  </si>
  <si>
    <t xml:space="preserve">Total Liabilities </t>
  </si>
  <si>
    <t>Stockholders' Equity</t>
  </si>
  <si>
    <t>Common Stock</t>
  </si>
  <si>
    <t>Retained Earnings</t>
  </si>
  <si>
    <t>Treasury Stock</t>
  </si>
  <si>
    <t>Capital Surplus</t>
  </si>
  <si>
    <t xml:space="preserve">Total Stockholder Equity </t>
  </si>
  <si>
    <t>Operating Expenses</t>
  </si>
  <si>
    <t>Research Development</t>
  </si>
  <si>
    <t>Selling General and Administrative</t>
  </si>
  <si>
    <t>Total Operating Expenses</t>
  </si>
  <si>
    <t>Interest Expense</t>
  </si>
  <si>
    <t>Income Tax Expense</t>
  </si>
  <si>
    <t>Total Liabilities and Equity</t>
  </si>
  <si>
    <t>Company ABC, Inc,</t>
  </si>
  <si>
    <t>Balance Sheet</t>
  </si>
  <si>
    <t>Income Statement</t>
  </si>
  <si>
    <t>As of</t>
  </si>
  <si>
    <t>For the year ending</t>
  </si>
  <si>
    <t>Total Revenue</t>
  </si>
  <si>
    <t>Cost of Goods Sold</t>
  </si>
  <si>
    <t>Gross Profit</t>
  </si>
  <si>
    <t>Operating Income (or Loss)</t>
  </si>
  <si>
    <t>Other Expenses</t>
  </si>
  <si>
    <t>Net Income (or Loss)</t>
  </si>
  <si>
    <t>AR Turnover</t>
  </si>
  <si>
    <t>Average Collection Period</t>
  </si>
  <si>
    <t>Inventory Turnover</t>
  </si>
  <si>
    <t>Profit Margin Percentage</t>
  </si>
  <si>
    <t>Return on Sales</t>
  </si>
  <si>
    <t>Current Ratio</t>
  </si>
  <si>
    <t>Asset Turnover</t>
  </si>
  <si>
    <t>Return on Assets</t>
  </si>
  <si>
    <t>Earnings Per Share</t>
  </si>
  <si>
    <t>Number of days of sales in inventory</t>
  </si>
  <si>
    <t>Working Capital</t>
  </si>
  <si>
    <t>P/E Ratio</t>
  </si>
  <si>
    <t>2013 Financial Ratios</t>
  </si>
  <si>
    <t>Number of Shares of Stock Outstanding</t>
  </si>
  <si>
    <t>Trading Price of Each Share of Stock</t>
  </si>
  <si>
    <t>Debt to Equity Ratio</t>
  </si>
  <si>
    <t>Debt to Assets Ratio</t>
  </si>
  <si>
    <t>Quick Ratio</t>
  </si>
  <si>
    <t>Cash Ratio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</si>
</sst>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_);[Red]\(0.00\)"/>
    <numFmt numFmtId="170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4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169" fontId="0" fillId="3" borderId="5" xfId="0" applyNumberFormat="1" applyFill="1" applyBorder="1" applyAlignment="1">
      <alignment/>
    </xf>
    <xf numFmtId="40" fontId="0" fillId="3" borderId="5" xfId="0" applyNumberFormat="1" applyFill="1" applyBorder="1" applyAlignment="1">
      <alignment/>
    </xf>
    <xf numFmtId="0" fontId="0" fillId="0" borderId="4" xfId="0" applyFill="1" applyBorder="1" applyAlignment="1">
      <alignment/>
    </xf>
    <xf numFmtId="6" fontId="0" fillId="3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9" fontId="0" fillId="3" borderId="7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E43" sqref="E43"/>
    </sheetView>
  </sheetViews>
  <sheetFormatPr defaultColWidth="9.140625" defaultRowHeight="12.75"/>
  <cols>
    <col min="1" max="1" width="4.8515625" style="0" customWidth="1"/>
    <col min="2" max="2" width="29.710937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34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36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 t="s">
        <v>0</v>
      </c>
      <c r="B7" s="17"/>
      <c r="C7" s="17"/>
      <c r="D7" s="17"/>
      <c r="E7" s="17"/>
      <c r="F7" s="17"/>
    </row>
    <row r="8" ht="12.75">
      <c r="A8" t="s">
        <v>1</v>
      </c>
    </row>
    <row r="9" spans="2:6" ht="12.75">
      <c r="B9" t="s">
        <v>2</v>
      </c>
      <c r="C9" s="1">
        <v>1587000</v>
      </c>
      <c r="D9" s="1">
        <v>1670000</v>
      </c>
      <c r="E9" s="1">
        <v>906000</v>
      </c>
      <c r="F9" s="1">
        <v>1156000</v>
      </c>
    </row>
    <row r="10" spans="2:6" ht="12.75">
      <c r="B10" t="s">
        <v>3</v>
      </c>
      <c r="C10" s="1">
        <v>61000</v>
      </c>
      <c r="D10" s="1">
        <v>49000</v>
      </c>
      <c r="E10" s="1">
        <v>52000</v>
      </c>
      <c r="F10" s="1">
        <v>64000</v>
      </c>
    </row>
    <row r="11" spans="2:6" ht="12.75">
      <c r="B11" t="s">
        <v>4</v>
      </c>
      <c r="C11" s="1">
        <v>2027000</v>
      </c>
      <c r="D11" s="1">
        <v>1899000</v>
      </c>
      <c r="E11" s="1">
        <v>1821000</v>
      </c>
      <c r="F11" s="1">
        <v>1858000</v>
      </c>
    </row>
    <row r="12" spans="2:6" ht="12.75">
      <c r="B12" t="s">
        <v>5</v>
      </c>
      <c r="C12" s="1">
        <v>2634000</v>
      </c>
      <c r="D12" s="1">
        <v>2486000</v>
      </c>
      <c r="E12" s="1">
        <v>2502000</v>
      </c>
      <c r="F12" s="1">
        <v>2119000</v>
      </c>
    </row>
    <row r="13" spans="2:6" ht="12.75">
      <c r="B13" t="s">
        <v>6</v>
      </c>
      <c r="C13" s="1">
        <v>271000</v>
      </c>
      <c r="D13" s="1">
        <v>277000</v>
      </c>
      <c r="E13" s="1">
        <v>350000</v>
      </c>
      <c r="F13" s="1">
        <v>250000</v>
      </c>
    </row>
    <row r="15" spans="1:6" ht="12.75">
      <c r="A15" t="s">
        <v>7</v>
      </c>
      <c r="C15" s="1">
        <f>SUM(C9:C13)</f>
        <v>6580000</v>
      </c>
      <c r="D15" s="1">
        <f>SUM(D9:D13)</f>
        <v>6381000</v>
      </c>
      <c r="E15" s="1">
        <f>SUM(E9:E13)</f>
        <v>5631000</v>
      </c>
      <c r="F15" s="1">
        <f>SUM(F9:F13)</f>
        <v>5447000</v>
      </c>
    </row>
    <row r="16" spans="1:6" ht="12.75">
      <c r="A16" t="s">
        <v>9</v>
      </c>
      <c r="C16" s="1">
        <v>486000</v>
      </c>
      <c r="D16" s="1">
        <v>528000</v>
      </c>
      <c r="E16" s="1">
        <v>484000</v>
      </c>
      <c r="F16" s="1">
        <v>508000</v>
      </c>
    </row>
    <row r="17" spans="1:6" ht="12.75">
      <c r="A17" t="s">
        <v>8</v>
      </c>
      <c r="C17" s="1">
        <v>120000</v>
      </c>
      <c r="D17" s="1">
        <v>113000</v>
      </c>
      <c r="E17" s="1">
        <v>99000</v>
      </c>
      <c r="F17" s="1">
        <v>101000</v>
      </c>
    </row>
    <row r="18" spans="1:6" ht="12.75">
      <c r="A18" t="s">
        <v>10</v>
      </c>
      <c r="C18" s="1">
        <v>1204000</v>
      </c>
      <c r="D18" s="1">
        <v>1281000</v>
      </c>
      <c r="E18" s="1">
        <v>1553000</v>
      </c>
      <c r="F18" s="1">
        <v>1539000</v>
      </c>
    </row>
    <row r="20" spans="1:6" ht="12.75">
      <c r="A20" s="6" t="s">
        <v>11</v>
      </c>
      <c r="B20" s="6"/>
      <c r="C20" s="7">
        <f>SUM(C15:C18)</f>
        <v>8390000</v>
      </c>
      <c r="D20" s="7">
        <f>SUM(D15:D18)</f>
        <v>8303000</v>
      </c>
      <c r="E20" s="7">
        <f>SUM(E15:E18)</f>
        <v>7767000</v>
      </c>
      <c r="F20" s="7">
        <f>SUM(F15:F18)</f>
        <v>7595000</v>
      </c>
    </row>
    <row r="21" spans="1:6" ht="12.75">
      <c r="A21" s="4"/>
      <c r="B21" s="4"/>
      <c r="C21" s="5"/>
      <c r="D21" s="5"/>
      <c r="E21" s="5"/>
      <c r="F21" s="5"/>
    </row>
    <row r="23" spans="1:6" ht="12.75">
      <c r="A23" s="17" t="s">
        <v>12</v>
      </c>
      <c r="B23" s="17"/>
      <c r="C23" s="17"/>
      <c r="D23" s="17"/>
      <c r="E23" s="17"/>
      <c r="F23" s="17"/>
    </row>
    <row r="24" spans="1:12" ht="12.75">
      <c r="A24" t="s">
        <v>13</v>
      </c>
      <c r="I24" s="1"/>
      <c r="J24" s="1"/>
      <c r="K24" s="1"/>
      <c r="L24" s="1"/>
    </row>
    <row r="25" spans="2:12" ht="12.75">
      <c r="B25" t="s">
        <v>14</v>
      </c>
      <c r="C25" s="1">
        <v>1825000</v>
      </c>
      <c r="D25" s="1">
        <v>1790000</v>
      </c>
      <c r="E25" s="1">
        <v>1887000</v>
      </c>
      <c r="F25" s="1">
        <v>1694000</v>
      </c>
      <c r="I25" s="1"/>
      <c r="J25" s="1"/>
      <c r="K25" s="1"/>
      <c r="L25" s="1"/>
    </row>
    <row r="26" spans="2:6" ht="12.75">
      <c r="B26" t="s">
        <v>15</v>
      </c>
      <c r="C26" s="1">
        <v>1347000</v>
      </c>
      <c r="D26" s="1">
        <v>1505000</v>
      </c>
      <c r="E26" s="1">
        <v>1291000</v>
      </c>
      <c r="F26" s="1">
        <v>1621000</v>
      </c>
    </row>
    <row r="27" spans="2:6" ht="12.75">
      <c r="B27" t="s">
        <v>16</v>
      </c>
      <c r="C27" s="1">
        <v>1265000</v>
      </c>
      <c r="D27" s="1">
        <v>1033000</v>
      </c>
      <c r="E27" s="1">
        <v>1017000</v>
      </c>
      <c r="F27" s="1">
        <v>1310000</v>
      </c>
    </row>
    <row r="29" spans="1:8" ht="12.75">
      <c r="A29" t="s">
        <v>17</v>
      </c>
      <c r="C29" s="1">
        <f>SUM(C25:C27)</f>
        <v>4437000</v>
      </c>
      <c r="D29" s="1">
        <f>SUM(D25:D27)</f>
        <v>4328000</v>
      </c>
      <c r="E29" s="1">
        <f>SUM(E25:E27)</f>
        <v>4195000</v>
      </c>
      <c r="F29" s="1">
        <f>SUM(F25:F27)</f>
        <v>4625000</v>
      </c>
      <c r="H29" s="1"/>
    </row>
    <row r="30" spans="1:6" ht="12.75">
      <c r="A30" t="s">
        <v>18</v>
      </c>
      <c r="C30" s="1">
        <v>653000</v>
      </c>
      <c r="D30" s="1">
        <v>1207000</v>
      </c>
      <c r="E30" s="1">
        <v>991000</v>
      </c>
      <c r="F30" s="1">
        <v>1342000</v>
      </c>
    </row>
    <row r="32" spans="1:6" ht="12.75">
      <c r="A32" t="s">
        <v>19</v>
      </c>
      <c r="C32" s="1">
        <f>SUM(C29:C30)</f>
        <v>5090000</v>
      </c>
      <c r="D32" s="1">
        <f>SUM(D29:D30)</f>
        <v>5535000</v>
      </c>
      <c r="E32" s="1">
        <f>SUM(E29:E30)</f>
        <v>5186000</v>
      </c>
      <c r="F32" s="1">
        <f>SUM(F29:F30)</f>
        <v>5967000</v>
      </c>
    </row>
    <row r="33" spans="3:6" ht="12.75">
      <c r="C33" s="1"/>
      <c r="D33" s="1"/>
      <c r="E33" s="1"/>
      <c r="F33" s="1"/>
    </row>
    <row r="35" spans="1:6" ht="12.75">
      <c r="A35" s="17" t="s">
        <v>20</v>
      </c>
      <c r="B35" s="17"/>
      <c r="C35" s="17"/>
      <c r="D35" s="17"/>
      <c r="E35" s="17"/>
      <c r="F35" s="17"/>
    </row>
    <row r="36" spans="1:6" ht="12.75">
      <c r="A36" t="s">
        <v>21</v>
      </c>
      <c r="C36" s="1">
        <v>209000</v>
      </c>
      <c r="D36" s="1">
        <v>209000</v>
      </c>
      <c r="E36" s="1">
        <v>209000</v>
      </c>
      <c r="F36" s="1">
        <v>931000</v>
      </c>
    </row>
    <row r="37" spans="1:6" ht="12.75">
      <c r="A37" t="s">
        <v>22</v>
      </c>
      <c r="C37" s="1">
        <v>2761000</v>
      </c>
      <c r="D37" s="1">
        <v>1905000</v>
      </c>
      <c r="E37" s="1">
        <v>1577000</v>
      </c>
      <c r="F37" s="1">
        <v>535000</v>
      </c>
    </row>
    <row r="38" spans="1:6" ht="12.75">
      <c r="A38" t="s">
        <v>23</v>
      </c>
      <c r="C38" s="1">
        <v>321000</v>
      </c>
      <c r="D38" s="1">
        <v>641000</v>
      </c>
      <c r="E38" s="1">
        <v>791000</v>
      </c>
      <c r="F38" s="1">
        <v>159000</v>
      </c>
    </row>
    <row r="39" spans="1:6" ht="12.75">
      <c r="A39" t="s">
        <v>24</v>
      </c>
      <c r="C39" s="1">
        <v>9000</v>
      </c>
      <c r="D39" s="1">
        <v>13000</v>
      </c>
      <c r="E39" s="1">
        <v>4000</v>
      </c>
      <c r="F39" s="1">
        <v>3000</v>
      </c>
    </row>
    <row r="41" spans="1:6" ht="12.75">
      <c r="A41" t="s">
        <v>25</v>
      </c>
      <c r="C41" s="1">
        <f>SUM(C36:C39)</f>
        <v>3300000</v>
      </c>
      <c r="D41" s="1">
        <f>SUM(D36:D39)</f>
        <v>2768000</v>
      </c>
      <c r="E41" s="1">
        <f>SUM(E36:E39)</f>
        <v>2581000</v>
      </c>
      <c r="F41" s="1">
        <f>SUM(F36:F39)</f>
        <v>1628000</v>
      </c>
    </row>
    <row r="43" spans="1:6" ht="12.75">
      <c r="A43" s="6" t="s">
        <v>32</v>
      </c>
      <c r="B43" s="6"/>
      <c r="C43" s="7">
        <f>C41+C32</f>
        <v>8390000</v>
      </c>
      <c r="D43" s="7">
        <f>D41+D32</f>
        <v>8303000</v>
      </c>
      <c r="E43" s="7">
        <f>E41+E32</f>
        <v>7767000</v>
      </c>
      <c r="F43" s="7">
        <f>F41+F32</f>
        <v>7595000</v>
      </c>
    </row>
  </sheetData>
  <mergeCells count="6">
    <mergeCell ref="A1:F1"/>
    <mergeCell ref="A2:F2"/>
    <mergeCell ref="A23:F23"/>
    <mergeCell ref="A35:F35"/>
    <mergeCell ref="A7:F7"/>
    <mergeCell ref="A5:B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0">
      <selection activeCell="D28" sqref="D28"/>
    </sheetView>
  </sheetViews>
  <sheetFormatPr defaultColWidth="9.140625" defaultRowHeight="12.75"/>
  <cols>
    <col min="1" max="1" width="4.8515625" style="0" customWidth="1"/>
    <col min="2" max="2" width="29.710937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34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36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 t="s">
        <v>0</v>
      </c>
      <c r="B7" s="17"/>
      <c r="C7" s="17"/>
      <c r="D7" s="17"/>
      <c r="E7" s="17"/>
      <c r="F7" s="17"/>
    </row>
    <row r="8" ht="12.75">
      <c r="A8" t="s">
        <v>1</v>
      </c>
    </row>
    <row r="9" spans="2:6" ht="12.75">
      <c r="B9" t="s">
        <v>2</v>
      </c>
      <c r="C9" s="13">
        <f>'Balance Sheet'!C9/'Balance Sheet'!C$20</f>
        <v>0.18915375446960667</v>
      </c>
      <c r="D9" s="13">
        <f>'Balance Sheet'!D9/'Balance Sheet'!D$20</f>
        <v>0.20113212092014934</v>
      </c>
      <c r="E9" s="13">
        <f>'Balance Sheet'!E9/'Balance Sheet'!E$20</f>
        <v>0.11664735419080727</v>
      </c>
      <c r="F9" s="13">
        <f>'Balance Sheet'!F9/'Balance Sheet'!F$20</f>
        <v>0.1522053982883476</v>
      </c>
    </row>
    <row r="10" spans="2:6" ht="12.75">
      <c r="B10" t="s">
        <v>3</v>
      </c>
      <c r="C10" s="13">
        <f>'Balance Sheet'!C10/'Balance Sheet'!C$20</f>
        <v>0.0072705601907032185</v>
      </c>
      <c r="D10" s="13">
        <f>'Balance Sheet'!D10/'Balance Sheet'!D$20</f>
        <v>0.005901481392267855</v>
      </c>
      <c r="E10" s="13">
        <f>'Balance Sheet'!E10/'Balance Sheet'!E$20</f>
        <v>0.0066949916312604605</v>
      </c>
      <c r="F10" s="13">
        <f>'Balance Sheet'!F10/'Balance Sheet'!F$20</f>
        <v>0.008426596445029624</v>
      </c>
    </row>
    <row r="11" spans="2:6" ht="12.75">
      <c r="B11" t="s">
        <v>4</v>
      </c>
      <c r="C11" s="13">
        <f>'Balance Sheet'!C11/'Balance Sheet'!C$20</f>
        <v>0.24159713945172825</v>
      </c>
      <c r="D11" s="13">
        <f>'Balance Sheet'!D11/'Balance Sheet'!D$20</f>
        <v>0.2287125135493195</v>
      </c>
      <c r="E11" s="13">
        <f>'Balance Sheet'!E11/'Balance Sheet'!E$20</f>
        <v>0.23445345693317884</v>
      </c>
      <c r="F11" s="13">
        <f>'Balance Sheet'!F11/'Balance Sheet'!F$20</f>
        <v>0.2446346280447663</v>
      </c>
    </row>
    <row r="12" spans="2:6" ht="12.75">
      <c r="B12" t="s">
        <v>5</v>
      </c>
      <c r="C12" s="13">
        <f>'Balance Sheet'!C12/'Balance Sheet'!C$20</f>
        <v>0.3139451728247914</v>
      </c>
      <c r="D12" s="13">
        <f>'Balance Sheet'!D12/'Balance Sheet'!D$20</f>
        <v>0.29940985186077324</v>
      </c>
      <c r="E12" s="13">
        <f>'Balance Sheet'!E12/'Balance Sheet'!E$20</f>
        <v>0.32213209733487835</v>
      </c>
      <c r="F12" s="13">
        <f>'Balance Sheet'!F12/'Balance Sheet'!F$20</f>
        <v>0.27899934167215273</v>
      </c>
    </row>
    <row r="13" spans="2:6" ht="12.75">
      <c r="B13" t="s">
        <v>6</v>
      </c>
      <c r="C13" s="13">
        <f>'Balance Sheet'!C13/'Balance Sheet'!C$20</f>
        <v>0.03230035756853397</v>
      </c>
      <c r="D13" s="13">
        <f>'Balance Sheet'!D13/'Balance Sheet'!D$20</f>
        <v>0.03336143562567746</v>
      </c>
      <c r="E13" s="13">
        <f>'Balance Sheet'!E13/'Balance Sheet'!E$20</f>
        <v>0.04506244367194541</v>
      </c>
      <c r="F13" s="13">
        <f>'Balance Sheet'!F13/'Balance Sheet'!F$20</f>
        <v>0.032916392363396975</v>
      </c>
    </row>
    <row r="14" spans="3:6" ht="12.75">
      <c r="C14" s="13"/>
      <c r="D14" s="13"/>
      <c r="E14" s="13"/>
      <c r="F14" s="13"/>
    </row>
    <row r="15" spans="1:6" ht="12.75">
      <c r="A15" t="s">
        <v>7</v>
      </c>
      <c r="C15" s="13">
        <f>'Balance Sheet'!C15/'Balance Sheet'!C$20</f>
        <v>0.7842669845053635</v>
      </c>
      <c r="D15" s="13">
        <f>'Balance Sheet'!D15/'Balance Sheet'!D$20</f>
        <v>0.7685174033481874</v>
      </c>
      <c r="E15" s="13">
        <f>'Balance Sheet'!E15/'Balance Sheet'!E$20</f>
        <v>0.7249903437620703</v>
      </c>
      <c r="F15" s="13">
        <f>'Balance Sheet'!F15/'Balance Sheet'!F$20</f>
        <v>0.7171823568136932</v>
      </c>
    </row>
    <row r="16" spans="1:6" ht="12.75">
      <c r="A16" t="s">
        <v>9</v>
      </c>
      <c r="C16" s="13">
        <f>'Balance Sheet'!C16/'Balance Sheet'!C$20</f>
        <v>0.057926102502979734</v>
      </c>
      <c r="D16" s="13">
        <f>'Balance Sheet'!D16/'Balance Sheet'!D$20</f>
        <v>0.06359147296158014</v>
      </c>
      <c r="E16" s="13">
        <f>'Balance Sheet'!E16/'Balance Sheet'!E$20</f>
        <v>0.06231492210634737</v>
      </c>
      <c r="F16" s="13">
        <f>'Balance Sheet'!F16/'Balance Sheet'!F$20</f>
        <v>0.06688610928242264</v>
      </c>
    </row>
    <row r="17" spans="1:6" ht="12.75">
      <c r="A17" t="s">
        <v>8</v>
      </c>
      <c r="C17" s="13">
        <f>'Balance Sheet'!C17/'Balance Sheet'!C$20</f>
        <v>0.014302741358760428</v>
      </c>
      <c r="D17" s="13">
        <f>'Balance Sheet'!D17/'Balance Sheet'!D$20</f>
        <v>0.013609538720944237</v>
      </c>
      <c r="E17" s="13">
        <f>'Balance Sheet'!E17/'Balance Sheet'!E$20</f>
        <v>0.012746234067207415</v>
      </c>
      <c r="F17" s="13">
        <f>'Balance Sheet'!F17/'Balance Sheet'!F$20</f>
        <v>0.013298222514812377</v>
      </c>
    </row>
    <row r="18" spans="1:6" ht="12.75">
      <c r="A18" t="s">
        <v>10</v>
      </c>
      <c r="C18" s="13">
        <f>'Balance Sheet'!C18/'Balance Sheet'!C$20</f>
        <v>0.1435041716328963</v>
      </c>
      <c r="D18" s="13">
        <f>'Balance Sheet'!D18/'Balance Sheet'!D$20</f>
        <v>0.1542815849692882</v>
      </c>
      <c r="E18" s="13">
        <f>'Balance Sheet'!E18/'Balance Sheet'!E$20</f>
        <v>0.19994850006437492</v>
      </c>
      <c r="F18" s="13">
        <f>'Balance Sheet'!F18/'Balance Sheet'!F$20</f>
        <v>0.20263331138907176</v>
      </c>
    </row>
    <row r="19" spans="3:6" ht="12.75">
      <c r="C19" s="12"/>
      <c r="D19" s="12"/>
      <c r="E19" s="12"/>
      <c r="F19" s="12"/>
    </row>
    <row r="20" spans="1:6" ht="12.75">
      <c r="A20" s="6" t="s">
        <v>11</v>
      </c>
      <c r="B20" s="6"/>
      <c r="C20" s="14">
        <f>'Balance Sheet'!C20/'Balance Sheet'!C$20</f>
        <v>1</v>
      </c>
      <c r="D20" s="14">
        <f>'Balance Sheet'!D20/'Balance Sheet'!D$20</f>
        <v>1</v>
      </c>
      <c r="E20" s="14">
        <f>'Balance Sheet'!E20/'Balance Sheet'!E$20</f>
        <v>1</v>
      </c>
      <c r="F20" s="14">
        <f>'Balance Sheet'!F20/'Balance Sheet'!F$20</f>
        <v>1</v>
      </c>
    </row>
    <row r="21" spans="1:6" ht="12.75">
      <c r="A21" s="4"/>
      <c r="B21" s="4"/>
      <c r="C21" s="5"/>
      <c r="D21" s="5"/>
      <c r="E21" s="5"/>
      <c r="F21" s="5"/>
    </row>
    <row r="23" spans="1:6" ht="12.75">
      <c r="A23" s="17" t="s">
        <v>12</v>
      </c>
      <c r="B23" s="17"/>
      <c r="C23" s="17"/>
      <c r="D23" s="17"/>
      <c r="E23" s="17"/>
      <c r="F23" s="17"/>
    </row>
    <row r="24" spans="1:12" ht="12.75">
      <c r="A24" t="s">
        <v>13</v>
      </c>
      <c r="I24" s="1"/>
      <c r="J24" s="1"/>
      <c r="K24" s="1"/>
      <c r="L24" s="1"/>
    </row>
    <row r="25" spans="2:12" ht="12.75">
      <c r="B25" t="s">
        <v>14</v>
      </c>
      <c r="C25" s="13">
        <f>'Balance Sheet'!C25/'Balance Sheet'!C$20</f>
        <v>0.21752085816448152</v>
      </c>
      <c r="D25" s="13">
        <f>'Balance Sheet'!D25/'Balance Sheet'!D$20</f>
        <v>0.21558472841141757</v>
      </c>
      <c r="E25" s="13">
        <f>'Balance Sheet'!E25/'Balance Sheet'!E$20</f>
        <v>0.2429509463113171</v>
      </c>
      <c r="F25" s="13">
        <f>'Balance Sheet'!F25/'Balance Sheet'!F$20</f>
        <v>0.22304147465437787</v>
      </c>
      <c r="I25" s="1"/>
      <c r="J25" s="1"/>
      <c r="K25" s="1"/>
      <c r="L25" s="1"/>
    </row>
    <row r="26" spans="2:6" ht="12.75">
      <c r="B26" t="s">
        <v>15</v>
      </c>
      <c r="C26" s="13">
        <f>'Balance Sheet'!C26/'Balance Sheet'!C$20</f>
        <v>0.1605482717520858</v>
      </c>
      <c r="D26" s="13">
        <f>'Balance Sheet'!D26/'Balance Sheet'!D$20</f>
        <v>0.18125978561965556</v>
      </c>
      <c r="E26" s="13">
        <f>'Balance Sheet'!E26/'Balance Sheet'!E$20</f>
        <v>0.1662160422299472</v>
      </c>
      <c r="F26" s="13">
        <f>'Balance Sheet'!F26/'Balance Sheet'!F$20</f>
        <v>0.21342988808426597</v>
      </c>
    </row>
    <row r="27" spans="2:6" ht="12.75">
      <c r="B27" t="s">
        <v>16</v>
      </c>
      <c r="C27" s="13">
        <f>'Balance Sheet'!C27/'Balance Sheet'!C$20</f>
        <v>0.15077473182359952</v>
      </c>
      <c r="D27" s="13">
        <f>'Balance Sheet'!D27/'Balance Sheet'!D$20</f>
        <v>0.12441286282066723</v>
      </c>
      <c r="E27" s="13">
        <f>'Balance Sheet'!E27/'Balance Sheet'!E$20</f>
        <v>0.13093858632676708</v>
      </c>
      <c r="F27" s="13">
        <f>'Balance Sheet'!F27/'Balance Sheet'!F$20</f>
        <v>0.17248189598420013</v>
      </c>
    </row>
    <row r="28" spans="3:6" ht="12.75">
      <c r="C28" s="13"/>
      <c r="D28" s="13"/>
      <c r="E28" s="13"/>
      <c r="F28" s="13"/>
    </row>
    <row r="29" spans="1:8" ht="12.75">
      <c r="A29" t="s">
        <v>17</v>
      </c>
      <c r="C29" s="13">
        <f>'Balance Sheet'!C29/'Balance Sheet'!C$20</f>
        <v>0.5288438617401668</v>
      </c>
      <c r="D29" s="13">
        <f>'Balance Sheet'!D29/'Balance Sheet'!D$20</f>
        <v>0.5212573768517403</v>
      </c>
      <c r="E29" s="13">
        <f>'Balance Sheet'!E29/'Balance Sheet'!E$20</f>
        <v>0.5401055748680315</v>
      </c>
      <c r="F29" s="13">
        <f>'Balance Sheet'!F29/'Balance Sheet'!F$20</f>
        <v>0.608953258722844</v>
      </c>
      <c r="H29" s="1"/>
    </row>
    <row r="30" spans="1:6" ht="12.75">
      <c r="A30" t="s">
        <v>18</v>
      </c>
      <c r="C30" s="13">
        <f>'Balance Sheet'!C30/'Balance Sheet'!C$20</f>
        <v>0.07783075089392133</v>
      </c>
      <c r="D30" s="13">
        <f>'Balance Sheet'!D30/'Balance Sheet'!D$20</f>
        <v>0.14536914368300613</v>
      </c>
      <c r="E30" s="13">
        <f>'Balance Sheet'!E30/'Balance Sheet'!E$20</f>
        <v>0.12759109051113687</v>
      </c>
      <c r="F30" s="13">
        <f>'Balance Sheet'!F30/'Balance Sheet'!F$20</f>
        <v>0.17669519420671495</v>
      </c>
    </row>
    <row r="31" spans="3:6" ht="12.75">
      <c r="C31" s="13"/>
      <c r="D31" s="13"/>
      <c r="E31" s="13"/>
      <c r="F31" s="13"/>
    </row>
    <row r="32" spans="1:6" ht="12.75">
      <c r="A32" t="s">
        <v>19</v>
      </c>
      <c r="C32" s="13">
        <f>'Balance Sheet'!C32/'Balance Sheet'!C$20</f>
        <v>0.6066746126340882</v>
      </c>
      <c r="D32" s="13">
        <f>'Balance Sheet'!D32/'Balance Sheet'!D$20</f>
        <v>0.6666265205347465</v>
      </c>
      <c r="E32" s="13">
        <f>'Balance Sheet'!E32/'Balance Sheet'!E$20</f>
        <v>0.6676966653791683</v>
      </c>
      <c r="F32" s="13">
        <f>'Balance Sheet'!F32/'Balance Sheet'!F$20</f>
        <v>0.7856484529295589</v>
      </c>
    </row>
    <row r="33" spans="3:6" ht="12.75">
      <c r="C33" s="1"/>
      <c r="D33" s="1"/>
      <c r="E33" s="1"/>
      <c r="F33" s="1"/>
    </row>
    <row r="35" spans="1:6" ht="12.75">
      <c r="A35" s="17" t="s">
        <v>20</v>
      </c>
      <c r="B35" s="17"/>
      <c r="C35" s="17"/>
      <c r="D35" s="17"/>
      <c r="E35" s="17"/>
      <c r="F35" s="17"/>
    </row>
    <row r="36" spans="1:6" ht="12.75">
      <c r="A36" t="s">
        <v>21</v>
      </c>
      <c r="C36" s="13">
        <f>'Balance Sheet'!C36/'Balance Sheet'!C$20</f>
        <v>0.02491060786650775</v>
      </c>
      <c r="D36" s="13">
        <f>'Balance Sheet'!D36/'Balance Sheet'!D$20</f>
        <v>0.02517162471395881</v>
      </c>
      <c r="E36" s="13">
        <f>'Balance Sheet'!E36/'Balance Sheet'!E$20</f>
        <v>0.026908716364104544</v>
      </c>
      <c r="F36" s="13">
        <f>'Balance Sheet'!F36/'Balance Sheet'!F$20</f>
        <v>0.12258064516129032</v>
      </c>
    </row>
    <row r="37" spans="1:6" ht="12.75">
      <c r="A37" t="s">
        <v>22</v>
      </c>
      <c r="C37" s="13">
        <f>'Balance Sheet'!C37/'Balance Sheet'!C$20</f>
        <v>0.3290822407628129</v>
      </c>
      <c r="D37" s="13">
        <f>'Balance Sheet'!D37/'Balance Sheet'!D$20</f>
        <v>0.22943514392388292</v>
      </c>
      <c r="E37" s="13">
        <f>'Balance Sheet'!E37/'Balance Sheet'!E$20</f>
        <v>0.20303849620187975</v>
      </c>
      <c r="F37" s="13">
        <f>'Balance Sheet'!F37/'Balance Sheet'!F$20</f>
        <v>0.07044107965766952</v>
      </c>
    </row>
    <row r="38" spans="1:6" ht="12.75">
      <c r="A38" t="s">
        <v>23</v>
      </c>
      <c r="C38" s="13">
        <f>'Balance Sheet'!C38/'Balance Sheet'!C$20</f>
        <v>0.038259833134684146</v>
      </c>
      <c r="D38" s="13">
        <f>'Balance Sheet'!D38/'Balance Sheet'!D$20</f>
        <v>0.07720101168252438</v>
      </c>
      <c r="E38" s="13">
        <f>'Balance Sheet'!E38/'Balance Sheet'!E$20</f>
        <v>0.10184112269859663</v>
      </c>
      <c r="F38" s="13">
        <f>'Balance Sheet'!F38/'Balance Sheet'!F$20</f>
        <v>0.020934825543120473</v>
      </c>
    </row>
    <row r="39" spans="1:6" ht="12.75">
      <c r="A39" t="s">
        <v>24</v>
      </c>
      <c r="C39" s="13">
        <f>'Balance Sheet'!C39/'Balance Sheet'!C$20</f>
        <v>0.0010727056019070322</v>
      </c>
      <c r="D39" s="13">
        <f>'Balance Sheet'!D39/'Balance Sheet'!D$20</f>
        <v>0.00156569914488739</v>
      </c>
      <c r="E39" s="13">
        <f>'Balance Sheet'!E39/'Balance Sheet'!E$20</f>
        <v>0.0005149993562508047</v>
      </c>
      <c r="F39" s="13">
        <f>'Balance Sheet'!F39/'Balance Sheet'!F$20</f>
        <v>0.00039499670836076365</v>
      </c>
    </row>
    <row r="40" spans="3:6" ht="12.75">
      <c r="C40" s="13"/>
      <c r="D40" s="13"/>
      <c r="E40" s="13"/>
      <c r="F40" s="13"/>
    </row>
    <row r="41" spans="1:6" ht="12.75">
      <c r="A41" t="s">
        <v>25</v>
      </c>
      <c r="C41" s="13">
        <f>'Balance Sheet'!C41/'Balance Sheet'!C$20</f>
        <v>0.3933253873659118</v>
      </c>
      <c r="D41" s="13">
        <f>'Balance Sheet'!D41/'Balance Sheet'!D$20</f>
        <v>0.33337347946525353</v>
      </c>
      <c r="E41" s="13">
        <f>'Balance Sheet'!E41/'Balance Sheet'!E$20</f>
        <v>0.3323033346208317</v>
      </c>
      <c r="F41" s="13">
        <f>'Balance Sheet'!F41/'Balance Sheet'!F$20</f>
        <v>0.21435154707044107</v>
      </c>
    </row>
    <row r="42" spans="3:6" ht="12.75">
      <c r="C42" s="14"/>
      <c r="D42" s="14"/>
      <c r="E42" s="14"/>
      <c r="F42" s="14"/>
    </row>
    <row r="43" spans="1:6" ht="12.75">
      <c r="A43" s="6" t="s">
        <v>32</v>
      </c>
      <c r="B43" s="6"/>
      <c r="C43" s="14">
        <f>'Balance Sheet'!C43/'Balance Sheet'!C$20</f>
        <v>1</v>
      </c>
      <c r="D43" s="14">
        <f>'Balance Sheet'!D43/'Balance Sheet'!D$20</f>
        <v>1</v>
      </c>
      <c r="E43" s="14">
        <f>'Balance Sheet'!E43/'Balance Sheet'!E$20</f>
        <v>1</v>
      </c>
      <c r="F43" s="14">
        <f>'Balance Sheet'!F43/'Balance Sheet'!F$20</f>
        <v>1</v>
      </c>
    </row>
  </sheetData>
  <mergeCells count="6">
    <mergeCell ref="A23:F23"/>
    <mergeCell ref="A35:F35"/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8">
      <selection activeCell="D9" sqref="D9"/>
    </sheetView>
  </sheetViews>
  <sheetFormatPr defaultColWidth="9.140625" defaultRowHeight="12.75"/>
  <cols>
    <col min="1" max="1" width="4.8515625" style="0" customWidth="1"/>
    <col min="2" max="2" width="29.710937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34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36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 t="s">
        <v>0</v>
      </c>
      <c r="B7" s="17"/>
      <c r="C7" s="17"/>
      <c r="D7" s="17"/>
      <c r="E7" s="17"/>
      <c r="F7" s="17"/>
    </row>
    <row r="8" ht="12.75">
      <c r="A8" t="s">
        <v>1</v>
      </c>
    </row>
    <row r="9" spans="2:6" ht="12.75">
      <c r="B9" t="s">
        <v>2</v>
      </c>
      <c r="C9" s="15">
        <f>'Balance Sheet'!C9/'Balance Sheet'!$F9</f>
        <v>1.3728373702422145</v>
      </c>
      <c r="D9" s="15">
        <f>'Balance Sheet'!D9/'Balance Sheet'!$F9</f>
        <v>1.444636678200692</v>
      </c>
      <c r="E9" s="15">
        <f>'Balance Sheet'!E9/'Balance Sheet'!$F9</f>
        <v>0.7837370242214533</v>
      </c>
      <c r="F9" s="15">
        <f>'Balance Sheet'!F9/'Balance Sheet'!$F9</f>
        <v>1</v>
      </c>
    </row>
    <row r="10" spans="2:6" ht="12.75">
      <c r="B10" t="s">
        <v>3</v>
      </c>
      <c r="C10" s="15">
        <f>'Balance Sheet'!C10/'Balance Sheet'!$F10</f>
        <v>0.953125</v>
      </c>
      <c r="D10" s="15">
        <f>'Balance Sheet'!D10/'Balance Sheet'!$F10</f>
        <v>0.765625</v>
      </c>
      <c r="E10" s="15">
        <f>'Balance Sheet'!E10/'Balance Sheet'!$F10</f>
        <v>0.8125</v>
      </c>
      <c r="F10" s="15">
        <f>'Balance Sheet'!F10/'Balance Sheet'!$F10</f>
        <v>1</v>
      </c>
    </row>
    <row r="11" spans="2:6" ht="12.75">
      <c r="B11" t="s">
        <v>4</v>
      </c>
      <c r="C11" s="15">
        <f>'Balance Sheet'!C11/'Balance Sheet'!$F11</f>
        <v>1.0909580193756727</v>
      </c>
      <c r="D11" s="15">
        <f>'Balance Sheet'!D11/'Balance Sheet'!$F11</f>
        <v>1.0220667384284177</v>
      </c>
      <c r="E11" s="15">
        <f>'Balance Sheet'!E11/'Balance Sheet'!$F11</f>
        <v>0.9800861141011841</v>
      </c>
      <c r="F11" s="15">
        <f>'Balance Sheet'!F11/'Balance Sheet'!$F11</f>
        <v>1</v>
      </c>
    </row>
    <row r="12" spans="2:6" ht="12.75">
      <c r="B12" t="s">
        <v>5</v>
      </c>
      <c r="C12" s="15">
        <f>'Balance Sheet'!C12/'Balance Sheet'!$F12</f>
        <v>1.2430391694195375</v>
      </c>
      <c r="D12" s="15">
        <f>'Balance Sheet'!D12/'Balance Sheet'!$F12</f>
        <v>1.173194903256253</v>
      </c>
      <c r="E12" s="15">
        <f>'Balance Sheet'!E12/'Balance Sheet'!$F12</f>
        <v>1.1807456347333647</v>
      </c>
      <c r="F12" s="15">
        <f>'Balance Sheet'!F12/'Balance Sheet'!$F12</f>
        <v>1</v>
      </c>
    </row>
    <row r="13" spans="2:6" ht="12.75">
      <c r="B13" t="s">
        <v>6</v>
      </c>
      <c r="C13" s="15">
        <f>'Balance Sheet'!C13/'Balance Sheet'!$F13</f>
        <v>1.084</v>
      </c>
      <c r="D13" s="15">
        <f>'Balance Sheet'!D13/'Balance Sheet'!$F13</f>
        <v>1.108</v>
      </c>
      <c r="E13" s="15">
        <f>'Balance Sheet'!E13/'Balance Sheet'!$F13</f>
        <v>1.4</v>
      </c>
      <c r="F13" s="15">
        <f>'Balance Sheet'!F13/'Balance Sheet'!$F13</f>
        <v>1</v>
      </c>
    </row>
    <row r="14" spans="3:6" ht="12.75">
      <c r="C14" s="15"/>
      <c r="D14" s="15"/>
      <c r="E14" s="15"/>
      <c r="F14" s="15"/>
    </row>
    <row r="15" spans="1:6" ht="12.75">
      <c r="A15" t="s">
        <v>7</v>
      </c>
      <c r="C15" s="15">
        <f>'Balance Sheet'!C15/'Balance Sheet'!$F15</f>
        <v>1.2080044060950983</v>
      </c>
      <c r="D15" s="15">
        <f>'Balance Sheet'!D15/'Balance Sheet'!$F15</f>
        <v>1.1714705342390306</v>
      </c>
      <c r="E15" s="15">
        <f>'Balance Sheet'!E15/'Balance Sheet'!$F15</f>
        <v>1.0337800624196805</v>
      </c>
      <c r="F15" s="15">
        <f>'Balance Sheet'!F15/'Balance Sheet'!$F15</f>
        <v>1</v>
      </c>
    </row>
    <row r="16" spans="1:6" ht="12.75">
      <c r="A16" t="s">
        <v>9</v>
      </c>
      <c r="C16" s="15">
        <f>'Balance Sheet'!C16/'Balance Sheet'!$F16</f>
        <v>0.9566929133858267</v>
      </c>
      <c r="D16" s="15">
        <f>'Balance Sheet'!D16/'Balance Sheet'!$F16</f>
        <v>1.0393700787401574</v>
      </c>
      <c r="E16" s="15">
        <f>'Balance Sheet'!E16/'Balance Sheet'!$F16</f>
        <v>0.952755905511811</v>
      </c>
      <c r="F16" s="15">
        <f>'Balance Sheet'!F16/'Balance Sheet'!$F16</f>
        <v>1</v>
      </c>
    </row>
    <row r="17" spans="1:6" ht="12.75">
      <c r="A17" t="s">
        <v>8</v>
      </c>
      <c r="C17" s="15">
        <f>'Balance Sheet'!C17/'Balance Sheet'!$F17</f>
        <v>1.188118811881188</v>
      </c>
      <c r="D17" s="15">
        <f>'Balance Sheet'!D17/'Balance Sheet'!$F17</f>
        <v>1.118811881188119</v>
      </c>
      <c r="E17" s="15">
        <f>'Balance Sheet'!E17/'Balance Sheet'!$F17</f>
        <v>0.9801980198019802</v>
      </c>
      <c r="F17" s="15">
        <f>'Balance Sheet'!F17/'Balance Sheet'!$F17</f>
        <v>1</v>
      </c>
    </row>
    <row r="18" spans="1:6" ht="12.75">
      <c r="A18" t="s">
        <v>10</v>
      </c>
      <c r="C18" s="15">
        <f>'Balance Sheet'!C18/'Balance Sheet'!$F18</f>
        <v>0.7823261858349577</v>
      </c>
      <c r="D18" s="15">
        <f>'Balance Sheet'!D18/'Balance Sheet'!$F18</f>
        <v>0.8323586744639376</v>
      </c>
      <c r="E18" s="15">
        <f>'Balance Sheet'!E18/'Balance Sheet'!$F18</f>
        <v>1.00909681611436</v>
      </c>
      <c r="F18" s="15">
        <f>'Balance Sheet'!F18/'Balance Sheet'!$F18</f>
        <v>1</v>
      </c>
    </row>
    <row r="19" spans="3:6" ht="12.75">
      <c r="C19" s="15"/>
      <c r="D19" s="15"/>
      <c r="E19" s="15"/>
      <c r="F19" s="15"/>
    </row>
    <row r="20" spans="1:6" ht="12.75">
      <c r="A20" s="6" t="s">
        <v>11</v>
      </c>
      <c r="B20" s="6"/>
      <c r="C20" s="14">
        <f>'Balance Sheet'!C20/'Balance Sheet'!$F20</f>
        <v>1.1046741277156025</v>
      </c>
      <c r="D20" s="14">
        <f>'Balance Sheet'!D20/'Balance Sheet'!$F20</f>
        <v>1.0932192231731401</v>
      </c>
      <c r="E20" s="14">
        <f>'Balance Sheet'!E20/'Balance Sheet'!$F20</f>
        <v>1.0226464779460172</v>
      </c>
      <c r="F20" s="14">
        <f>'Balance Sheet'!F20/'Balance Sheet'!$F20</f>
        <v>1</v>
      </c>
    </row>
    <row r="21" spans="1:6" ht="12.75">
      <c r="A21" s="4"/>
      <c r="B21" s="4"/>
      <c r="C21" s="5"/>
      <c r="D21" s="5"/>
      <c r="E21" s="5"/>
      <c r="F21" s="5"/>
    </row>
    <row r="23" spans="1:6" ht="12.75">
      <c r="A23" s="17" t="s">
        <v>12</v>
      </c>
      <c r="B23" s="17"/>
      <c r="C23" s="17"/>
      <c r="D23" s="17"/>
      <c r="E23" s="17"/>
      <c r="F23" s="17"/>
    </row>
    <row r="24" spans="1:12" ht="12.75">
      <c r="A24" t="s">
        <v>13</v>
      </c>
      <c r="I24" s="1"/>
      <c r="J24" s="1"/>
      <c r="K24" s="1"/>
      <c r="L24" s="1"/>
    </row>
    <row r="25" spans="2:12" ht="12.75">
      <c r="B25" t="s">
        <v>14</v>
      </c>
      <c r="C25" s="15">
        <f>'Balance Sheet'!C25/'Balance Sheet'!$F25</f>
        <v>1.077331759149941</v>
      </c>
      <c r="D25" s="15">
        <f>'Balance Sheet'!D25/'Balance Sheet'!$F25</f>
        <v>1.0566706021251475</v>
      </c>
      <c r="E25" s="15">
        <f>'Balance Sheet'!E25/'Balance Sheet'!$F25</f>
        <v>1.113931523022432</v>
      </c>
      <c r="F25" s="15">
        <f>'Balance Sheet'!F25/'Balance Sheet'!$F25</f>
        <v>1</v>
      </c>
      <c r="I25" s="1"/>
      <c r="J25" s="1"/>
      <c r="K25" s="1"/>
      <c r="L25" s="1"/>
    </row>
    <row r="26" spans="2:6" ht="12.75">
      <c r="B26" t="s">
        <v>15</v>
      </c>
      <c r="C26" s="15">
        <f>'Balance Sheet'!C26/'Balance Sheet'!$F26</f>
        <v>0.8309685379395435</v>
      </c>
      <c r="D26" s="15">
        <f>'Balance Sheet'!D26/'Balance Sheet'!$F26</f>
        <v>0.9284392350400987</v>
      </c>
      <c r="E26" s="15">
        <f>'Balance Sheet'!E26/'Balance Sheet'!$F26</f>
        <v>0.796421961752005</v>
      </c>
      <c r="F26" s="15">
        <f>'Balance Sheet'!F26/'Balance Sheet'!$F26</f>
        <v>1</v>
      </c>
    </row>
    <row r="27" spans="2:6" ht="12.75">
      <c r="B27" t="s">
        <v>16</v>
      </c>
      <c r="C27" s="15">
        <f>'Balance Sheet'!C27/'Balance Sheet'!$F27</f>
        <v>0.9656488549618321</v>
      </c>
      <c r="D27" s="15">
        <f>'Balance Sheet'!D27/'Balance Sheet'!$F27</f>
        <v>0.7885496183206107</v>
      </c>
      <c r="E27" s="15">
        <f>'Balance Sheet'!E27/'Balance Sheet'!$F27</f>
        <v>0.7763358778625954</v>
      </c>
      <c r="F27" s="15">
        <f>'Balance Sheet'!F27/'Balance Sheet'!$F27</f>
        <v>1</v>
      </c>
    </row>
    <row r="28" spans="3:6" ht="12.75">
      <c r="C28" s="15"/>
      <c r="D28" s="15"/>
      <c r="E28" s="15"/>
      <c r="F28" s="15"/>
    </row>
    <row r="29" spans="1:8" ht="12.75">
      <c r="A29" t="s">
        <v>17</v>
      </c>
      <c r="C29" s="15">
        <f>'Balance Sheet'!C29/'Balance Sheet'!$F29</f>
        <v>0.9593513513513513</v>
      </c>
      <c r="D29" s="15">
        <f>'Balance Sheet'!D29/'Balance Sheet'!$F29</f>
        <v>0.9357837837837838</v>
      </c>
      <c r="E29" s="15">
        <f>'Balance Sheet'!E29/'Balance Sheet'!$F29</f>
        <v>0.907027027027027</v>
      </c>
      <c r="F29" s="15">
        <f>'Balance Sheet'!F29/'Balance Sheet'!$F29</f>
        <v>1</v>
      </c>
      <c r="H29" s="1"/>
    </row>
    <row r="30" spans="1:6" ht="12.75">
      <c r="A30" t="s">
        <v>18</v>
      </c>
      <c r="C30" s="15">
        <f>'Balance Sheet'!C30/'Balance Sheet'!$F30</f>
        <v>0.48658718330849476</v>
      </c>
      <c r="D30" s="15">
        <f>'Balance Sheet'!D30/'Balance Sheet'!$F30</f>
        <v>0.8994038748137109</v>
      </c>
      <c r="E30" s="15">
        <f>'Balance Sheet'!E30/'Balance Sheet'!$F30</f>
        <v>0.7384500745156483</v>
      </c>
      <c r="F30" s="15">
        <f>'Balance Sheet'!F30/'Balance Sheet'!$F30</f>
        <v>1</v>
      </c>
    </row>
    <row r="31" spans="3:6" ht="12.75">
      <c r="C31" s="15"/>
      <c r="D31" s="15"/>
      <c r="E31" s="15"/>
      <c r="F31" s="15"/>
    </row>
    <row r="32" spans="1:6" ht="12.75">
      <c r="A32" t="s">
        <v>19</v>
      </c>
      <c r="C32" s="15">
        <f>'Balance Sheet'!C32/'Balance Sheet'!$F32</f>
        <v>0.8530249706720295</v>
      </c>
      <c r="D32" s="15">
        <f>'Balance Sheet'!D32/'Balance Sheet'!$F32</f>
        <v>0.9276018099547512</v>
      </c>
      <c r="E32" s="15">
        <f>'Balance Sheet'!E32/'Balance Sheet'!$F32</f>
        <v>0.8691134573487515</v>
      </c>
      <c r="F32" s="15">
        <f>'Balance Sheet'!F32/'Balance Sheet'!$F32</f>
        <v>1</v>
      </c>
    </row>
    <row r="33" spans="3:6" ht="12.75">
      <c r="C33" s="1"/>
      <c r="D33" s="1"/>
      <c r="E33" s="1"/>
      <c r="F33" s="1"/>
    </row>
    <row r="35" spans="1:6" ht="12.75">
      <c r="A35" s="17" t="s">
        <v>20</v>
      </c>
      <c r="B35" s="17"/>
      <c r="C35" s="17"/>
      <c r="D35" s="17"/>
      <c r="E35" s="17"/>
      <c r="F35" s="17"/>
    </row>
    <row r="36" spans="1:6" ht="12.75">
      <c r="A36" t="s">
        <v>21</v>
      </c>
      <c r="C36" s="15">
        <f>'Balance Sheet'!C36/'Balance Sheet'!$F36</f>
        <v>0.22448979591836735</v>
      </c>
      <c r="D36" s="15">
        <f>'Balance Sheet'!D36/'Balance Sheet'!$F36</f>
        <v>0.22448979591836735</v>
      </c>
      <c r="E36" s="15">
        <f>'Balance Sheet'!E36/'Balance Sheet'!$F36</f>
        <v>0.22448979591836735</v>
      </c>
      <c r="F36" s="15">
        <f>'Balance Sheet'!F36/'Balance Sheet'!$F36</f>
        <v>1</v>
      </c>
    </row>
    <row r="37" spans="1:6" ht="12.75">
      <c r="A37" t="s">
        <v>22</v>
      </c>
      <c r="C37" s="15">
        <f>'Balance Sheet'!C37/'Balance Sheet'!$F37</f>
        <v>5.160747663551402</v>
      </c>
      <c r="D37" s="15">
        <f>'Balance Sheet'!D37/'Balance Sheet'!$F37</f>
        <v>3.560747663551402</v>
      </c>
      <c r="E37" s="15">
        <f>'Balance Sheet'!E37/'Balance Sheet'!$F37</f>
        <v>2.947663551401869</v>
      </c>
      <c r="F37" s="15">
        <f>'Balance Sheet'!F37/'Balance Sheet'!$F37</f>
        <v>1</v>
      </c>
    </row>
    <row r="38" spans="1:6" ht="12.75">
      <c r="A38" t="s">
        <v>23</v>
      </c>
      <c r="C38" s="15">
        <f>'Balance Sheet'!C38/'Balance Sheet'!$F38</f>
        <v>2.018867924528302</v>
      </c>
      <c r="D38" s="15">
        <f>'Balance Sheet'!D38/'Balance Sheet'!$F38</f>
        <v>4.031446540880503</v>
      </c>
      <c r="E38" s="15">
        <f>'Balance Sheet'!E38/'Balance Sheet'!$F38</f>
        <v>4.9748427672955975</v>
      </c>
      <c r="F38" s="15">
        <f>'Balance Sheet'!F38/'Balance Sheet'!$F38</f>
        <v>1</v>
      </c>
    </row>
    <row r="39" spans="1:6" ht="12.75">
      <c r="A39" t="s">
        <v>24</v>
      </c>
      <c r="C39" s="15">
        <f>'Balance Sheet'!C39/'Balance Sheet'!$F39</f>
        <v>3</v>
      </c>
      <c r="D39" s="15">
        <f>'Balance Sheet'!D39/'Balance Sheet'!$F39</f>
        <v>4.333333333333333</v>
      </c>
      <c r="E39" s="15">
        <f>'Balance Sheet'!E39/'Balance Sheet'!$F39</f>
        <v>1.3333333333333333</v>
      </c>
      <c r="F39" s="15">
        <f>'Balance Sheet'!F39/'Balance Sheet'!$F39</f>
        <v>1</v>
      </c>
    </row>
    <row r="40" spans="3:6" ht="12.75">
      <c r="C40" s="15"/>
      <c r="D40" s="15"/>
      <c r="E40" s="15"/>
      <c r="F40" s="15"/>
    </row>
    <row r="41" spans="1:6" ht="12.75">
      <c r="A41" t="s">
        <v>25</v>
      </c>
      <c r="C41" s="15">
        <f>'Balance Sheet'!C41/'Balance Sheet'!$F41</f>
        <v>2.027027027027027</v>
      </c>
      <c r="D41" s="15">
        <f>'Balance Sheet'!D41/'Balance Sheet'!$F41</f>
        <v>1.7002457002457003</v>
      </c>
      <c r="E41" s="15">
        <f>'Balance Sheet'!E41/'Balance Sheet'!$F41</f>
        <v>1.5853808353808354</v>
      </c>
      <c r="F41" s="15">
        <f>'Balance Sheet'!F41/'Balance Sheet'!$F41</f>
        <v>1</v>
      </c>
    </row>
    <row r="42" spans="3:6" ht="12.75">
      <c r="C42" s="15"/>
      <c r="D42" s="15"/>
      <c r="E42" s="15"/>
      <c r="F42" s="15"/>
    </row>
    <row r="43" spans="1:6" ht="12.75">
      <c r="A43" s="6" t="s">
        <v>32</v>
      </c>
      <c r="B43" s="6"/>
      <c r="C43" s="14">
        <f>'Balance Sheet'!C43/'Balance Sheet'!$F43</f>
        <v>1.1046741277156025</v>
      </c>
      <c r="D43" s="14">
        <f>'Balance Sheet'!D43/'Balance Sheet'!$F43</f>
        <v>1.0932192231731401</v>
      </c>
      <c r="E43" s="14">
        <f>'Balance Sheet'!E43/'Balance Sheet'!$F43</f>
        <v>1.0226464779460172</v>
      </c>
      <c r="F43" s="14">
        <f>'Balance Sheet'!F43/'Balance Sheet'!$F43</f>
        <v>1</v>
      </c>
    </row>
    <row r="44" spans="3:6" ht="12.75">
      <c r="C44" s="15"/>
      <c r="D44" s="15"/>
      <c r="E44" s="15"/>
      <c r="F44" s="15"/>
    </row>
  </sheetData>
  <mergeCells count="6">
    <mergeCell ref="A23:F23"/>
    <mergeCell ref="A35:F35"/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30" sqref="C30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35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37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/>
      <c r="B7" s="17"/>
      <c r="C7" s="17"/>
      <c r="D7" s="17"/>
      <c r="E7" s="17"/>
      <c r="F7" s="17"/>
    </row>
    <row r="8" spans="1:6" ht="12.75">
      <c r="A8" s="9" t="s">
        <v>38</v>
      </c>
      <c r="B8" s="9"/>
      <c r="C8" s="9">
        <v>14492000</v>
      </c>
      <c r="D8" s="9">
        <v>14883000</v>
      </c>
      <c r="E8" s="9">
        <v>13322000</v>
      </c>
      <c r="F8" s="9">
        <v>11990000</v>
      </c>
    </row>
    <row r="9" spans="1:6" ht="12.75">
      <c r="A9" s="9" t="s">
        <v>39</v>
      </c>
      <c r="B9" s="9"/>
      <c r="C9" s="9">
        <v>7352000</v>
      </c>
      <c r="D9" s="9">
        <v>7780000</v>
      </c>
      <c r="E9" s="9">
        <v>6993000</v>
      </c>
      <c r="F9" s="9">
        <v>6260000</v>
      </c>
    </row>
    <row r="10" spans="1:6" ht="12.75">
      <c r="A10" s="9" t="s">
        <v>40</v>
      </c>
      <c r="B10" s="9"/>
      <c r="C10" s="9">
        <f>C8-C9</f>
        <v>7140000</v>
      </c>
      <c r="D10" s="9">
        <f>D8-D9</f>
        <v>7103000</v>
      </c>
      <c r="E10" s="9">
        <f>E8-E9</f>
        <v>6329000</v>
      </c>
      <c r="F10" s="9">
        <f>F8-F9</f>
        <v>5730000</v>
      </c>
    </row>
    <row r="11" spans="1:6" ht="12.75">
      <c r="A11" s="9"/>
      <c r="B11" s="9"/>
      <c r="C11" s="9"/>
      <c r="D11" s="9"/>
      <c r="E11" s="9"/>
      <c r="F11" s="9"/>
    </row>
    <row r="12" spans="1:12" ht="12.75">
      <c r="A12" s="9"/>
      <c r="B12" s="9" t="s">
        <v>26</v>
      </c>
      <c r="C12" s="9">
        <v>1825000</v>
      </c>
      <c r="D12" s="9">
        <v>1790000</v>
      </c>
      <c r="E12" s="9">
        <v>1887000</v>
      </c>
      <c r="F12" s="9">
        <v>1694000</v>
      </c>
      <c r="I12" s="1"/>
      <c r="J12" s="1"/>
      <c r="K12" s="1"/>
      <c r="L12" s="1"/>
    </row>
    <row r="13" spans="1:6" ht="12.75">
      <c r="A13" s="9"/>
      <c r="B13" s="9" t="s">
        <v>27</v>
      </c>
      <c r="C13" s="9">
        <v>1347000</v>
      </c>
      <c r="D13" s="9">
        <v>1505000</v>
      </c>
      <c r="E13" s="9">
        <v>1291000</v>
      </c>
      <c r="F13" s="9">
        <v>621000</v>
      </c>
    </row>
    <row r="14" spans="1:6" ht="12.75">
      <c r="A14" s="9"/>
      <c r="B14" s="9" t="s">
        <v>28</v>
      </c>
      <c r="C14" s="9">
        <v>1265000</v>
      </c>
      <c r="D14" s="9">
        <v>1033000</v>
      </c>
      <c r="E14" s="9">
        <v>1017000</v>
      </c>
      <c r="F14" s="9">
        <v>1310000</v>
      </c>
    </row>
    <row r="15" spans="1:6" ht="12.75">
      <c r="A15" s="9"/>
      <c r="B15" s="9" t="s">
        <v>30</v>
      </c>
      <c r="C15" s="9">
        <v>134000</v>
      </c>
      <c r="D15" s="9">
        <v>120000</v>
      </c>
      <c r="E15" s="9">
        <v>87000</v>
      </c>
      <c r="F15" s="9">
        <v>14000</v>
      </c>
    </row>
    <row r="16" spans="1:6" ht="12.75">
      <c r="A16" s="9"/>
      <c r="B16" s="9" t="s">
        <v>42</v>
      </c>
      <c r="C16" s="9">
        <v>145000</v>
      </c>
      <c r="D16" s="9">
        <v>1450000</v>
      </c>
      <c r="E16" s="9">
        <v>234000</v>
      </c>
      <c r="F16" s="9">
        <v>1344000</v>
      </c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 t="s">
        <v>29</v>
      </c>
      <c r="C18" s="1">
        <f>SUM(C12:C16)</f>
        <v>4716000</v>
      </c>
      <c r="D18" s="1">
        <f>SUM(D12:D16)</f>
        <v>5898000</v>
      </c>
      <c r="E18" s="1">
        <f>SUM(E12:E16)</f>
        <v>4516000</v>
      </c>
      <c r="F18" s="1">
        <f>SUM(F12:F16)</f>
        <v>4983000</v>
      </c>
    </row>
    <row r="19" spans="1:6" ht="12.75">
      <c r="A19" s="9"/>
      <c r="B19" s="9"/>
      <c r="C19" s="9"/>
      <c r="D19" s="9"/>
      <c r="E19" s="9"/>
      <c r="F19" s="9"/>
    </row>
    <row r="20" spans="1:6" ht="12.75">
      <c r="A20" s="11" t="s">
        <v>41</v>
      </c>
      <c r="B20" s="11"/>
      <c r="C20" s="11">
        <f>C10-C18</f>
        <v>2424000</v>
      </c>
      <c r="D20" s="11">
        <f>D10-D18</f>
        <v>1205000</v>
      </c>
      <c r="E20" s="11">
        <f>E10-E18</f>
        <v>1813000</v>
      </c>
      <c r="F20" s="11">
        <f>F10-F18</f>
        <v>747000</v>
      </c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t="s">
        <v>31</v>
      </c>
      <c r="C22" s="1">
        <v>73000</v>
      </c>
      <c r="D22" s="1">
        <v>97000</v>
      </c>
      <c r="E22" s="1">
        <v>108000</v>
      </c>
      <c r="F22" s="1">
        <v>112000</v>
      </c>
    </row>
    <row r="23" spans="1:6" ht="12.75">
      <c r="A23" s="9"/>
      <c r="B23" s="9"/>
      <c r="C23" s="9"/>
      <c r="D23" s="9"/>
      <c r="E23" s="9"/>
      <c r="F23" s="9"/>
    </row>
    <row r="24" spans="1:6" ht="12.75">
      <c r="A24" s="10" t="s">
        <v>43</v>
      </c>
      <c r="B24" s="10"/>
      <c r="C24" s="10">
        <f>C20-C22</f>
        <v>2351000</v>
      </c>
      <c r="D24" s="10">
        <f>D20-D22</f>
        <v>1108000</v>
      </c>
      <c r="E24" s="10">
        <f>E20-E22</f>
        <v>1705000</v>
      </c>
      <c r="F24" s="10">
        <f>F20-F22</f>
        <v>635000</v>
      </c>
    </row>
  </sheetData>
  <mergeCells count="4"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35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37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/>
      <c r="B7" s="17"/>
      <c r="C7" s="17"/>
      <c r="D7" s="17"/>
      <c r="E7" s="17"/>
      <c r="F7" s="17"/>
    </row>
    <row r="8" spans="1:6" ht="12.75">
      <c r="A8" s="9" t="s">
        <v>38</v>
      </c>
      <c r="B8" s="9"/>
      <c r="C8" s="15">
        <f>'Income Statement'!C8/'Income Statement'!C$8</f>
        <v>1</v>
      </c>
      <c r="D8" s="15">
        <f>'Income Statement'!D8/'Income Statement'!D$8</f>
        <v>1</v>
      </c>
      <c r="E8" s="15">
        <f>'Income Statement'!E8/'Income Statement'!E$8</f>
        <v>1</v>
      </c>
      <c r="F8" s="15">
        <f>'Income Statement'!F8/'Income Statement'!F$8</f>
        <v>1</v>
      </c>
    </row>
    <row r="9" spans="1:6" ht="12.75">
      <c r="A9" s="9" t="s">
        <v>39</v>
      </c>
      <c r="B9" s="9"/>
      <c r="C9" s="15">
        <f>'Income Statement'!C9/'Income Statement'!C$8</f>
        <v>0.5073143803477781</v>
      </c>
      <c r="D9" s="15">
        <f>'Income Statement'!D9/'Income Statement'!D$8</f>
        <v>0.5227440704159108</v>
      </c>
      <c r="E9" s="15">
        <f>'Income Statement'!E9/'Income Statement'!E$8</f>
        <v>0.5249211830055547</v>
      </c>
      <c r="F9" s="15">
        <f>'Income Statement'!F9/'Income Statement'!F$8</f>
        <v>0.5221017514595496</v>
      </c>
    </row>
    <row r="10" spans="1:6" ht="12.75">
      <c r="A10" s="9" t="s">
        <v>40</v>
      </c>
      <c r="B10" s="9"/>
      <c r="C10" s="15">
        <f>'Income Statement'!C10/'Income Statement'!C$8</f>
        <v>0.4926856196522219</v>
      </c>
      <c r="D10" s="15">
        <f>'Income Statement'!D10/'Income Statement'!D$8</f>
        <v>0.47725592958408924</v>
      </c>
      <c r="E10" s="15">
        <f>'Income Statement'!E10/'Income Statement'!E$8</f>
        <v>0.47507881699444526</v>
      </c>
      <c r="F10" s="15">
        <f>'Income Statement'!F10/'Income Statement'!F$8</f>
        <v>0.4778982485404504</v>
      </c>
    </row>
    <row r="11" spans="1:6" ht="12.75">
      <c r="A11" s="9"/>
      <c r="B11" s="9"/>
      <c r="C11" s="15"/>
      <c r="D11" s="15"/>
      <c r="E11" s="15"/>
      <c r="F11" s="15"/>
    </row>
    <row r="12" spans="1:12" ht="12.75">
      <c r="A12" s="9"/>
      <c r="B12" s="9" t="s">
        <v>26</v>
      </c>
      <c r="C12" s="15">
        <f>'Income Statement'!C12/'Income Statement'!C$8</f>
        <v>0.1259315484405189</v>
      </c>
      <c r="D12" s="15">
        <f>'Income Statement'!D12/'Income Statement'!D$8</f>
        <v>0.12027145064839079</v>
      </c>
      <c r="E12" s="15">
        <f>'Income Statement'!E12/'Income Statement'!E$8</f>
        <v>0.1416453985888005</v>
      </c>
      <c r="F12" s="15">
        <f>'Income Statement'!F12/'Income Statement'!F$8</f>
        <v>0.14128440366972478</v>
      </c>
      <c r="I12" s="1"/>
      <c r="J12" s="1"/>
      <c r="K12" s="1"/>
      <c r="L12" s="1"/>
    </row>
    <row r="13" spans="1:6" ht="12.75">
      <c r="A13" s="9"/>
      <c r="B13" s="9" t="s">
        <v>27</v>
      </c>
      <c r="C13" s="15">
        <f>'Income Statement'!C13/'Income Statement'!C$8</f>
        <v>0.09294783328733094</v>
      </c>
      <c r="D13" s="15">
        <f>'Income Statement'!D13/'Income Statement'!D$8</f>
        <v>0.1011220856010213</v>
      </c>
      <c r="E13" s="15">
        <f>'Income Statement'!E13/'Income Statement'!E$8</f>
        <v>0.09690737126557573</v>
      </c>
      <c r="F13" s="15">
        <f>'Income Statement'!F13/'Income Statement'!F$8</f>
        <v>0.05179316096747289</v>
      </c>
    </row>
    <row r="14" spans="1:6" ht="12.75">
      <c r="A14" s="9"/>
      <c r="B14" s="9" t="s">
        <v>28</v>
      </c>
      <c r="C14" s="15">
        <f>'Income Statement'!C14/'Income Statement'!C$8</f>
        <v>0.08728953905603092</v>
      </c>
      <c r="D14" s="15">
        <f>'Income Statement'!D14/'Income Statement'!D$8</f>
        <v>0.06940804945239536</v>
      </c>
      <c r="E14" s="15">
        <f>'Income Statement'!E14/'Income Statement'!E$8</f>
        <v>0.07633988890556974</v>
      </c>
      <c r="F14" s="15">
        <f>'Income Statement'!F14/'Income Statement'!F$8</f>
        <v>0.10925771476230192</v>
      </c>
    </row>
    <row r="15" spans="1:6" ht="12.75">
      <c r="A15" s="9"/>
      <c r="B15" s="9" t="s">
        <v>30</v>
      </c>
      <c r="C15" s="15">
        <f>'Income Statement'!C15/'Income Statement'!C$8</f>
        <v>0.009246480817002484</v>
      </c>
      <c r="D15" s="15">
        <f>'Income Statement'!D15/'Income Statement'!D$8</f>
        <v>0.008062890546260835</v>
      </c>
      <c r="E15" s="15">
        <f>'Income Statement'!E15/'Income Statement'!E$8</f>
        <v>0.006530550968323075</v>
      </c>
      <c r="F15" s="15">
        <f>'Income Statement'!F15/'Income Statement'!F$8</f>
        <v>0.0011676396997497916</v>
      </c>
    </row>
    <row r="16" spans="1:6" ht="12.75">
      <c r="A16" s="9"/>
      <c r="B16" s="9" t="s">
        <v>42</v>
      </c>
      <c r="C16" s="15">
        <f>'Income Statement'!C16/'Income Statement'!C$8</f>
        <v>0.010005520287054927</v>
      </c>
      <c r="D16" s="15">
        <f>'Income Statement'!D16/'Income Statement'!D$8</f>
        <v>0.09742659410065176</v>
      </c>
      <c r="E16" s="15">
        <f>'Income Statement'!E16/'Income Statement'!E$8</f>
        <v>0.017564930190662062</v>
      </c>
      <c r="F16" s="15">
        <f>'Income Statement'!F16/'Income Statement'!F$8</f>
        <v>0.11209341117597998</v>
      </c>
    </row>
    <row r="17" spans="1:6" ht="12.75">
      <c r="A17" s="9"/>
      <c r="B17" s="9"/>
      <c r="C17" s="15"/>
      <c r="D17" s="15"/>
      <c r="E17" s="15"/>
      <c r="F17" s="15"/>
    </row>
    <row r="18" spans="1:6" ht="12.75">
      <c r="A18" s="9"/>
      <c r="B18" s="9" t="s">
        <v>29</v>
      </c>
      <c r="C18" s="15">
        <f>'Income Statement'!C18/'Income Statement'!C$8</f>
        <v>0.3254209218879382</v>
      </c>
      <c r="D18" s="15">
        <f>'Income Statement'!D18/'Income Statement'!D$8</f>
        <v>0.39629107034872</v>
      </c>
      <c r="E18" s="15">
        <f>'Income Statement'!E18/'Income Statement'!E$8</f>
        <v>0.33898813991893106</v>
      </c>
      <c r="F18" s="15">
        <f>'Income Statement'!F18/'Income Statement'!F$8</f>
        <v>0.41559633027522935</v>
      </c>
    </row>
    <row r="19" spans="1:6" ht="12.75">
      <c r="A19" s="9"/>
      <c r="B19" s="9"/>
      <c r="C19" s="15"/>
      <c r="D19" s="15"/>
      <c r="E19" s="15"/>
      <c r="F19" s="15"/>
    </row>
    <row r="20" spans="1:6" ht="12.75">
      <c r="A20" s="11" t="s">
        <v>41</v>
      </c>
      <c r="B20" s="11"/>
      <c r="C20" s="14">
        <f>'Income Statement'!C20/'Income Statement'!C$8</f>
        <v>0.16726469776428374</v>
      </c>
      <c r="D20" s="14">
        <f>'Income Statement'!D20/'Income Statement'!D$8</f>
        <v>0.08096485923536921</v>
      </c>
      <c r="E20" s="14">
        <f>'Income Statement'!E20/'Income Statement'!E$8</f>
        <v>0.1360906770755142</v>
      </c>
      <c r="F20" s="14">
        <f>'Income Statement'!F20/'Income Statement'!F$8</f>
        <v>0.06230191826522102</v>
      </c>
    </row>
    <row r="21" spans="1:6" ht="12.75">
      <c r="A21" s="9"/>
      <c r="B21" s="9"/>
      <c r="C21" s="15"/>
      <c r="D21" s="15"/>
      <c r="E21" s="15"/>
      <c r="F21" s="15"/>
    </row>
    <row r="22" spans="1:6" ht="12.75">
      <c r="A22" s="9"/>
      <c r="B22" t="s">
        <v>31</v>
      </c>
      <c r="C22" s="15">
        <f>'Income Statement'!C22/'Income Statement'!C$8</f>
        <v>0.0050372619376207566</v>
      </c>
      <c r="D22" s="15">
        <f>'Income Statement'!D22/'Income Statement'!D$8</f>
        <v>0.006517503191560841</v>
      </c>
      <c r="E22" s="15">
        <f>'Income Statement'!E22/'Income Statement'!E$8</f>
        <v>0.008106890857228644</v>
      </c>
      <c r="F22" s="15">
        <f>'Income Statement'!F22/'Income Statement'!F$8</f>
        <v>0.009341117597998333</v>
      </c>
    </row>
    <row r="23" spans="1:6" ht="12.75">
      <c r="A23" s="9"/>
      <c r="B23" s="9"/>
      <c r="C23" s="15"/>
      <c r="D23" s="15"/>
      <c r="E23" s="15"/>
      <c r="F23" s="15"/>
    </row>
    <row r="24" spans="1:6" ht="12.75">
      <c r="A24" s="10" t="s">
        <v>43</v>
      </c>
      <c r="B24" s="10"/>
      <c r="C24" s="14">
        <f>'Income Statement'!C24/'Income Statement'!C$8</f>
        <v>0.162227435826663</v>
      </c>
      <c r="D24" s="14">
        <f>'Income Statement'!D24/'Income Statement'!D$8</f>
        <v>0.07444735604380837</v>
      </c>
      <c r="E24" s="14">
        <f>'Income Statement'!E24/'Income Statement'!E$8</f>
        <v>0.12798378621828554</v>
      </c>
      <c r="F24" s="14">
        <f>'Income Statement'!F24/'Income Statement'!F$8</f>
        <v>0.05296080066722268</v>
      </c>
    </row>
  </sheetData>
  <mergeCells count="4"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9" sqref="C9"/>
    </sheetView>
  </sheetViews>
  <sheetFormatPr defaultColWidth="9.140625" defaultRowHeight="12.75"/>
  <cols>
    <col min="1" max="1" width="4.8515625" style="0" customWidth="1"/>
    <col min="2" max="2" width="38.00390625" style="0" customWidth="1"/>
    <col min="3" max="6" width="12.7109375" style="0" customWidth="1"/>
  </cols>
  <sheetData>
    <row r="1" spans="1:6" ht="19.5">
      <c r="A1" s="16" t="s">
        <v>33</v>
      </c>
      <c r="B1" s="16"/>
      <c r="C1" s="16"/>
      <c r="D1" s="16"/>
      <c r="E1" s="16"/>
      <c r="F1" s="16"/>
    </row>
    <row r="2" spans="1:6" ht="19.5">
      <c r="A2" s="16" t="s">
        <v>35</v>
      </c>
      <c r="B2" s="16"/>
      <c r="C2" s="16"/>
      <c r="D2" s="16"/>
      <c r="E2" s="16"/>
      <c r="F2" s="16"/>
    </row>
    <row r="3" spans="1:6" ht="19.5">
      <c r="A3" s="3"/>
      <c r="B3" s="3"/>
      <c r="C3" s="3"/>
      <c r="D3" s="3"/>
      <c r="E3" s="3"/>
      <c r="F3" s="3"/>
    </row>
    <row r="4" spans="1:6" ht="12.75">
      <c r="A4" s="2"/>
      <c r="B4" s="2"/>
      <c r="C4" s="2"/>
      <c r="D4" s="2"/>
      <c r="E4" s="2"/>
      <c r="F4" s="2"/>
    </row>
    <row r="5" spans="1:6" ht="12.75">
      <c r="A5" s="18" t="s">
        <v>37</v>
      </c>
      <c r="B5" s="18"/>
      <c r="C5" s="8">
        <v>41639</v>
      </c>
      <c r="D5" s="8">
        <v>41274</v>
      </c>
      <c r="E5" s="8">
        <v>40908</v>
      </c>
      <c r="F5" s="8">
        <v>40543</v>
      </c>
    </row>
    <row r="7" spans="1:6" ht="12.75">
      <c r="A7" s="17"/>
      <c r="B7" s="17"/>
      <c r="C7" s="17"/>
      <c r="D7" s="17"/>
      <c r="E7" s="17"/>
      <c r="F7" s="17"/>
    </row>
    <row r="8" spans="1:6" ht="12.75">
      <c r="A8" s="9" t="s">
        <v>38</v>
      </c>
      <c r="B8" s="9"/>
      <c r="C8" s="15">
        <f>'Income Statement'!C8/'Income Statement'!$F8</f>
        <v>1.208673894912427</v>
      </c>
      <c r="D8" s="15">
        <f>'Income Statement'!D8/'Income Statement'!$F8</f>
        <v>1.2412844036697248</v>
      </c>
      <c r="E8" s="15">
        <f>'Income Statement'!E8/'Income Statement'!$F8</f>
        <v>1.111092577147623</v>
      </c>
      <c r="F8" s="15">
        <f>'Income Statement'!F8/'Income Statement'!$F8</f>
        <v>1</v>
      </c>
    </row>
    <row r="9" spans="1:6" ht="12.75">
      <c r="A9" s="9" t="s">
        <v>39</v>
      </c>
      <c r="B9" s="9"/>
      <c r="C9" s="15">
        <f>'Income Statement'!C9/'Income Statement'!$F9</f>
        <v>1.1744408945686902</v>
      </c>
      <c r="D9" s="15">
        <f>'Income Statement'!D9/'Income Statement'!$F9</f>
        <v>1.2428115015974441</v>
      </c>
      <c r="E9" s="15">
        <f>'Income Statement'!E9/'Income Statement'!$F9</f>
        <v>1.1170926517571884</v>
      </c>
      <c r="F9" s="15">
        <f>'Income Statement'!F9/'Income Statement'!$F9</f>
        <v>1</v>
      </c>
    </row>
    <row r="10" spans="1:6" ht="12.75">
      <c r="A10" s="9" t="s">
        <v>40</v>
      </c>
      <c r="B10" s="9"/>
      <c r="C10" s="15">
        <f>'Income Statement'!C10/'Income Statement'!$F10</f>
        <v>1.2460732984293195</v>
      </c>
      <c r="D10" s="15">
        <f>'Income Statement'!D10/'Income Statement'!$F10</f>
        <v>1.2396160558464224</v>
      </c>
      <c r="E10" s="15">
        <f>'Income Statement'!E10/'Income Statement'!$F10</f>
        <v>1.1045375218150086</v>
      </c>
      <c r="F10" s="15">
        <f>'Income Statement'!F10/'Income Statement'!$F10</f>
        <v>1</v>
      </c>
    </row>
    <row r="11" spans="1:6" ht="12.75">
      <c r="A11" s="9"/>
      <c r="B11" s="9"/>
      <c r="C11" s="15"/>
      <c r="D11" s="15"/>
      <c r="E11" s="15"/>
      <c r="F11" s="15"/>
    </row>
    <row r="12" spans="1:12" ht="12.75">
      <c r="A12" s="9"/>
      <c r="B12" s="9" t="s">
        <v>26</v>
      </c>
      <c r="C12" s="15">
        <f>'Income Statement'!C12/'Income Statement'!$F12</f>
        <v>1.077331759149941</v>
      </c>
      <c r="D12" s="15">
        <f>'Income Statement'!D12/'Income Statement'!$F12</f>
        <v>1.0566706021251475</v>
      </c>
      <c r="E12" s="15">
        <f>'Income Statement'!E12/'Income Statement'!$F12</f>
        <v>1.113931523022432</v>
      </c>
      <c r="F12" s="15">
        <f>'Income Statement'!F12/'Income Statement'!$F12</f>
        <v>1</v>
      </c>
      <c r="I12" s="1"/>
      <c r="J12" s="1"/>
      <c r="K12" s="1"/>
      <c r="L12" s="1"/>
    </row>
    <row r="13" spans="1:6" ht="12.75">
      <c r="A13" s="9"/>
      <c r="B13" s="9" t="s">
        <v>27</v>
      </c>
      <c r="C13" s="15">
        <f>'Income Statement'!C13/'Income Statement'!$F13</f>
        <v>2.1690821256038646</v>
      </c>
      <c r="D13" s="15">
        <f>'Income Statement'!D13/'Income Statement'!$F13</f>
        <v>2.423510466988728</v>
      </c>
      <c r="E13" s="15">
        <f>'Income Statement'!E13/'Income Statement'!$F13</f>
        <v>2.07890499194847</v>
      </c>
      <c r="F13" s="15">
        <f>'Income Statement'!F13/'Income Statement'!$F13</f>
        <v>1</v>
      </c>
    </row>
    <row r="14" spans="1:6" ht="12.75">
      <c r="A14" s="9"/>
      <c r="B14" s="9" t="s">
        <v>28</v>
      </c>
      <c r="C14" s="15">
        <f>'Income Statement'!C14/'Income Statement'!$F14</f>
        <v>0.9656488549618321</v>
      </c>
      <c r="D14" s="15">
        <f>'Income Statement'!D14/'Income Statement'!$F14</f>
        <v>0.7885496183206107</v>
      </c>
      <c r="E14" s="15">
        <f>'Income Statement'!E14/'Income Statement'!$F14</f>
        <v>0.7763358778625954</v>
      </c>
      <c r="F14" s="15">
        <f>'Income Statement'!F14/'Income Statement'!$F14</f>
        <v>1</v>
      </c>
    </row>
    <row r="15" spans="1:6" ht="12.75">
      <c r="A15" s="9"/>
      <c r="B15" s="9" t="s">
        <v>30</v>
      </c>
      <c r="C15" s="15">
        <f>'Income Statement'!C15/'Income Statement'!$F15</f>
        <v>9.571428571428571</v>
      </c>
      <c r="D15" s="15">
        <f>'Income Statement'!D15/'Income Statement'!$F15</f>
        <v>8.571428571428571</v>
      </c>
      <c r="E15" s="15">
        <f>'Income Statement'!E15/'Income Statement'!$F15</f>
        <v>6.214285714285714</v>
      </c>
      <c r="F15" s="15">
        <f>'Income Statement'!F15/'Income Statement'!$F15</f>
        <v>1</v>
      </c>
    </row>
    <row r="16" spans="1:6" ht="12.75">
      <c r="A16" s="9"/>
      <c r="B16" s="9" t="s">
        <v>42</v>
      </c>
      <c r="C16" s="15">
        <f>'Income Statement'!C16/'Income Statement'!$F16</f>
        <v>0.10788690476190477</v>
      </c>
      <c r="D16" s="15">
        <f>'Income Statement'!D16/'Income Statement'!$F16</f>
        <v>1.0788690476190477</v>
      </c>
      <c r="E16" s="15">
        <f>'Income Statement'!E16/'Income Statement'!$F16</f>
        <v>0.17410714285714285</v>
      </c>
      <c r="F16" s="15">
        <f>'Income Statement'!F16/'Income Statement'!$F16</f>
        <v>1</v>
      </c>
    </row>
    <row r="17" spans="1:6" ht="12.75">
      <c r="A17" s="9"/>
      <c r="B17" s="9"/>
      <c r="C17" s="15"/>
      <c r="D17" s="15"/>
      <c r="E17" s="15"/>
      <c r="F17" s="15"/>
    </row>
    <row r="18" spans="1:6" ht="12.75">
      <c r="A18" s="9"/>
      <c r="B18" s="9" t="s">
        <v>29</v>
      </c>
      <c r="C18" s="15">
        <f>'Income Statement'!C18/'Income Statement'!$F18</f>
        <v>0.946417820590006</v>
      </c>
      <c r="D18" s="15">
        <f>'Income Statement'!D18/'Income Statement'!$F18</f>
        <v>1.1836243226971703</v>
      </c>
      <c r="E18" s="15">
        <f>'Income Statement'!E18/'Income Statement'!$F18</f>
        <v>0.9062813566124824</v>
      </c>
      <c r="F18" s="15">
        <f>'Income Statement'!F18/'Income Statement'!$F18</f>
        <v>1</v>
      </c>
    </row>
    <row r="19" spans="1:6" ht="12.75">
      <c r="A19" s="9"/>
      <c r="B19" s="9"/>
      <c r="C19" s="15"/>
      <c r="D19" s="15"/>
      <c r="E19" s="15"/>
      <c r="F19" s="15"/>
    </row>
    <row r="20" spans="1:6" ht="12.75">
      <c r="A20" s="11" t="s">
        <v>41</v>
      </c>
      <c r="B20" s="11"/>
      <c r="C20" s="14">
        <f>'Income Statement'!C20/'Income Statement'!$F20</f>
        <v>3.244979919678715</v>
      </c>
      <c r="D20" s="14">
        <f>'Income Statement'!D20/'Income Statement'!$F20</f>
        <v>1.6131191432396252</v>
      </c>
      <c r="E20" s="14">
        <f>'Income Statement'!E20/'Income Statement'!$F20</f>
        <v>2.427041499330656</v>
      </c>
      <c r="F20" s="14">
        <f>'Income Statement'!F20/'Income Statement'!$F20</f>
        <v>1</v>
      </c>
    </row>
    <row r="21" spans="1:6" ht="12.75">
      <c r="A21" s="9"/>
      <c r="B21" s="9"/>
      <c r="C21" s="15"/>
      <c r="D21" s="15"/>
      <c r="E21" s="15"/>
      <c r="F21" s="15"/>
    </row>
    <row r="22" spans="1:6" ht="12.75">
      <c r="A22" s="9"/>
      <c r="B22" t="s">
        <v>31</v>
      </c>
      <c r="C22" s="15">
        <f>'Income Statement'!C22/'Income Statement'!$F22</f>
        <v>0.6517857142857143</v>
      </c>
      <c r="D22" s="15">
        <f>'Income Statement'!D22/'Income Statement'!$F22</f>
        <v>0.8660714285714286</v>
      </c>
      <c r="E22" s="15">
        <f>'Income Statement'!E22/'Income Statement'!$F22</f>
        <v>0.9642857142857143</v>
      </c>
      <c r="F22" s="15">
        <f>'Income Statement'!F22/'Income Statement'!$F22</f>
        <v>1</v>
      </c>
    </row>
    <row r="23" spans="1:6" ht="12.75">
      <c r="A23" s="9"/>
      <c r="B23" s="9"/>
      <c r="C23" s="15"/>
      <c r="D23" s="15"/>
      <c r="E23" s="15"/>
      <c r="F23" s="15"/>
    </row>
    <row r="24" spans="1:6" ht="12.75">
      <c r="A24" s="10" t="s">
        <v>43</v>
      </c>
      <c r="B24" s="10"/>
      <c r="C24" s="14">
        <f>'Income Statement'!C24/'Income Statement'!$F24</f>
        <v>3.7023622047244094</v>
      </c>
      <c r="D24" s="14">
        <f>'Income Statement'!D24/'Income Statement'!$F24</f>
        <v>1.7448818897637794</v>
      </c>
      <c r="E24" s="14">
        <f>'Income Statement'!E24/'Income Statement'!$F24</f>
        <v>2.6850393700787403</v>
      </c>
      <c r="F24" s="14">
        <f>'Income Statement'!F24/'Income Statement'!$F24</f>
        <v>1</v>
      </c>
    </row>
  </sheetData>
  <mergeCells count="4">
    <mergeCell ref="A1:F1"/>
    <mergeCell ref="A2:F2"/>
    <mergeCell ref="A5:B5"/>
    <mergeCell ref="A7:F7"/>
  </mergeCells>
  <printOptions/>
  <pageMargins left="0.75" right="0.75" top="1" bottom="1" header="0.5" footer="0.5"/>
  <pageSetup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40" zoomScaleNormal="140" workbookViewId="0" topLeftCell="A1">
      <selection activeCell="A22" sqref="A22"/>
    </sheetView>
  </sheetViews>
  <sheetFormatPr defaultColWidth="9.140625" defaultRowHeight="12.75"/>
  <cols>
    <col min="1" max="1" width="34.140625" style="19" bestFit="1" customWidth="1"/>
    <col min="2" max="2" width="20.7109375" style="19" customWidth="1"/>
    <col min="3" max="3" width="5.57421875" style="19" customWidth="1"/>
    <col min="4" max="4" width="3.7109375" style="19" customWidth="1"/>
    <col min="5" max="5" width="9.140625" style="19" customWidth="1"/>
    <col min="6" max="6" width="21.28125" style="19" customWidth="1"/>
    <col min="7" max="16384" width="9.140625" style="19" customWidth="1"/>
  </cols>
  <sheetData>
    <row r="1" spans="1:2" ht="15">
      <c r="A1" s="27" t="s">
        <v>56</v>
      </c>
      <c r="B1" s="28"/>
    </row>
    <row r="2" spans="1:2" ht="12.75">
      <c r="A2" s="29" t="s">
        <v>44</v>
      </c>
      <c r="B2" s="30">
        <f>'Income Statement'!C8/(('Balance Sheet'!C11+'Balance Sheet'!D11)/2)</f>
        <v>7.382577687213449</v>
      </c>
    </row>
    <row r="3" spans="1:7" ht="12.75">
      <c r="A3" s="29" t="s">
        <v>45</v>
      </c>
      <c r="B3" s="30">
        <f>365/B2</f>
        <v>49.44072591774772</v>
      </c>
      <c r="E3" s="23"/>
      <c r="F3" s="24" t="s">
        <v>57</v>
      </c>
      <c r="G3" s="25">
        <v>315080</v>
      </c>
    </row>
    <row r="4" spans="1:7" ht="12.75">
      <c r="A4" s="29" t="s">
        <v>46</v>
      </c>
      <c r="B4" s="30">
        <f>'Income Statement'!C9/(('Balance Sheet'!C12+'Balance Sheet'!D12)/2)</f>
        <v>2.871875</v>
      </c>
      <c r="E4" s="23"/>
      <c r="F4" s="24" t="s">
        <v>58</v>
      </c>
      <c r="G4" s="26">
        <v>98.6</v>
      </c>
    </row>
    <row r="5" spans="1:7" ht="12.75">
      <c r="A5" s="29" t="s">
        <v>53</v>
      </c>
      <c r="B5" s="30">
        <f>365/B4</f>
        <v>127.09466811751903</v>
      </c>
      <c r="F5" s="20"/>
      <c r="G5" s="22"/>
    </row>
    <row r="6" spans="1:7" ht="12.75">
      <c r="A6" s="29" t="s">
        <v>47</v>
      </c>
      <c r="B6" s="30">
        <f>'Income Statement'!C10/'Income Statement'!C8</f>
        <v>0.4926856196522219</v>
      </c>
      <c r="F6" s="20"/>
      <c r="G6" s="21"/>
    </row>
    <row r="7" spans="1:7" ht="12.75">
      <c r="A7" s="29" t="s">
        <v>48</v>
      </c>
      <c r="B7" s="30">
        <f>'Income Statement'!C24/'Income Statement'!C8</f>
        <v>0.162227435826663</v>
      </c>
      <c r="F7" s="20"/>
      <c r="G7" s="21"/>
    </row>
    <row r="8" spans="1:2" ht="12.75">
      <c r="A8" s="29" t="s">
        <v>49</v>
      </c>
      <c r="B8" s="31">
        <f>'Balance Sheet'!C15/'Balance Sheet'!C29</f>
        <v>1.48298399819698</v>
      </c>
    </row>
    <row r="9" spans="1:2" ht="12.75">
      <c r="A9" s="29" t="s">
        <v>61</v>
      </c>
      <c r="B9" s="31">
        <f>('Balance Sheet'!C9+'Balance Sheet'!C10+'Balance Sheet'!C11)/'Balance Sheet'!C29</f>
        <v>0.828262339418526</v>
      </c>
    </row>
    <row r="10" spans="1:2" ht="12.75">
      <c r="A10" s="29" t="s">
        <v>62</v>
      </c>
      <c r="B10" s="31">
        <f>('Balance Sheet'!C9+'Balance Sheet'!C10)/'Balance Sheet'!C29</f>
        <v>0.37142213207121927</v>
      </c>
    </row>
    <row r="11" spans="1:2" ht="12.75">
      <c r="A11" s="29" t="s">
        <v>50</v>
      </c>
      <c r="B11" s="30">
        <f>'Income Statement'!C8/(('Balance Sheet'!C20+'Balance Sheet'!D20)/2)</f>
        <v>1.7362966512909603</v>
      </c>
    </row>
    <row r="12" spans="1:2" ht="12.75">
      <c r="A12" s="29" t="s">
        <v>59</v>
      </c>
      <c r="B12" s="30">
        <f>'Balance Sheet'!C32/'Balance Sheet'!C41</f>
        <v>1.5424242424242425</v>
      </c>
    </row>
    <row r="13" spans="1:2" ht="12.75">
      <c r="A13" s="29" t="s">
        <v>60</v>
      </c>
      <c r="B13" s="30">
        <f>'Balance Sheet'!C32/'Balance Sheet'!C20</f>
        <v>0.6066746126340882</v>
      </c>
    </row>
    <row r="14" spans="1:7" ht="12.75">
      <c r="A14" s="29" t="s">
        <v>51</v>
      </c>
      <c r="B14" s="30">
        <f>'Income Statement'!C24/'Balance Sheet'!C20</f>
        <v>0.2802145411203814</v>
      </c>
      <c r="F14" s="20"/>
      <c r="G14" s="22"/>
    </row>
    <row r="15" spans="1:7" ht="12.75">
      <c r="A15" s="32" t="s">
        <v>52</v>
      </c>
      <c r="B15" s="30">
        <f>'Income Statement'!C24/'Financial Ratios'!G3</f>
        <v>7.461597054716263</v>
      </c>
      <c r="F15" s="20"/>
      <c r="G15" s="22"/>
    </row>
    <row r="16" spans="1:7" ht="12.75">
      <c r="A16" s="29" t="s">
        <v>54</v>
      </c>
      <c r="B16" s="33">
        <f>'Balance Sheet'!C15-'Balance Sheet'!C29</f>
        <v>2143000</v>
      </c>
      <c r="F16" s="20"/>
      <c r="G16" s="22"/>
    </row>
    <row r="17" spans="1:2" ht="13.5" thickBot="1">
      <c r="A17" s="34" t="s">
        <v>55</v>
      </c>
      <c r="B17" s="35">
        <f>G4/B15</f>
        <v>13.214329221607825</v>
      </c>
    </row>
  </sheetData>
  <mergeCells count="1">
    <mergeCell ref="A1:B1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