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impson\Documents\School\"/>
    </mc:Choice>
  </mc:AlternateContent>
  <bookViews>
    <workbookView xWindow="0" yWindow="0" windowWidth="21600" windowHeight="10320"/>
  </bookViews>
  <sheets>
    <sheet name="Unit 3 Problems Set" sheetId="1" r:id="rId1"/>
    <sheet name="Templates  for Hypothesis Test" sheetId="8" r:id="rId2"/>
  </sheets>
  <calcPr calcId="152511"/>
</workbook>
</file>

<file path=xl/calcChain.xml><?xml version="1.0" encoding="utf-8"?>
<calcChain xmlns="http://schemas.openxmlformats.org/spreadsheetml/2006/main">
  <c r="H232" i="1" l="1"/>
  <c r="H233" i="1" s="1"/>
  <c r="H234" i="1" s="1"/>
  <c r="H235" i="1" s="1"/>
  <c r="H236" i="1" s="1"/>
  <c r="H237" i="1" s="1"/>
  <c r="H238" i="1" s="1"/>
  <c r="I85" i="8" l="1"/>
  <c r="I86" i="8" s="1"/>
  <c r="D85" i="8"/>
  <c r="D86" i="8" s="1"/>
  <c r="I84" i="8"/>
  <c r="K84" i="8" s="1"/>
  <c r="D84" i="8"/>
  <c r="F84" i="8" s="1"/>
  <c r="I70" i="8"/>
  <c r="K70" i="8" s="1"/>
  <c r="D70" i="8"/>
  <c r="F70" i="8" s="1"/>
  <c r="I68" i="8"/>
  <c r="I69" i="8" s="1"/>
  <c r="D68" i="8"/>
  <c r="D69" i="8" s="1"/>
  <c r="K54" i="8"/>
  <c r="I54" i="8"/>
  <c r="F54" i="8"/>
  <c r="D54" i="8"/>
  <c r="I52" i="8"/>
  <c r="D52" i="8"/>
  <c r="I51" i="8"/>
  <c r="D51" i="8"/>
  <c r="D55" i="8" s="1"/>
  <c r="I41" i="8"/>
  <c r="I42" i="8" s="1"/>
  <c r="D41" i="8"/>
  <c r="D42" i="8" s="1"/>
  <c r="I40" i="8"/>
  <c r="K40" i="8" s="1"/>
  <c r="D40" i="8"/>
  <c r="F40" i="8" s="1"/>
  <c r="I30" i="8"/>
  <c r="I31" i="8" s="1"/>
  <c r="D30" i="8"/>
  <c r="D31" i="8" s="1"/>
  <c r="I29" i="8"/>
  <c r="K29" i="8" s="1"/>
  <c r="D29" i="8"/>
  <c r="F29" i="8" s="1"/>
  <c r="I17" i="8"/>
  <c r="K17" i="8" s="1"/>
  <c r="D17" i="8"/>
  <c r="F17" i="8" s="1"/>
  <c r="I15" i="8"/>
  <c r="D15" i="8"/>
  <c r="I14" i="8"/>
  <c r="D14" i="8"/>
  <c r="I18" i="8" l="1"/>
  <c r="I19" i="8" s="1"/>
  <c r="D56" i="8"/>
  <c r="I55" i="8"/>
  <c r="I56" i="8" s="1"/>
  <c r="D18" i="8"/>
  <c r="D19" i="8" s="1"/>
  <c r="I71" i="8"/>
  <c r="I72" i="8" s="1"/>
  <c r="D71" i="8"/>
  <c r="D72" i="8" s="1"/>
</calcChain>
</file>

<file path=xl/sharedStrings.xml><?xml version="1.0" encoding="utf-8"?>
<sst xmlns="http://schemas.openxmlformats.org/spreadsheetml/2006/main" count="328" uniqueCount="169">
  <si>
    <t xml:space="preserve">Determine the value of the correlation coefficient.  Explain what the value tells you about the data pairs?  </t>
  </si>
  <si>
    <t>A curvilinear relation exists</t>
  </si>
  <si>
    <t>Inferences about 2 Means: Independent Samples</t>
  </si>
  <si>
    <t>a.</t>
  </si>
  <si>
    <t>b.</t>
  </si>
  <si>
    <t>c.</t>
  </si>
  <si>
    <t>d.</t>
  </si>
  <si>
    <t xml:space="preserve">a. </t>
  </si>
  <si>
    <t>e.</t>
  </si>
  <si>
    <t>95% confidence</t>
  </si>
  <si>
    <t>99% confidence</t>
  </si>
  <si>
    <t>Determine the value of the test statistic.</t>
  </si>
  <si>
    <t>f.</t>
  </si>
  <si>
    <t>g.</t>
  </si>
  <si>
    <t>h.</t>
  </si>
  <si>
    <t>d</t>
  </si>
  <si>
    <t>A.</t>
  </si>
  <si>
    <t>A strong positive linear relation exists</t>
  </si>
  <si>
    <t>B.</t>
  </si>
  <si>
    <t>A strong negative linear relation exists</t>
  </si>
  <si>
    <t>C.</t>
  </si>
  <si>
    <t>D.</t>
  </si>
  <si>
    <t>Data Set #1</t>
  </si>
  <si>
    <t>x</t>
  </si>
  <si>
    <t>y</t>
  </si>
  <si>
    <t>Data Set #2</t>
  </si>
  <si>
    <t>Two-tailed Proportion</t>
  </si>
  <si>
    <t>One-tailed Proportion</t>
  </si>
  <si>
    <t>significance level (alpha)</t>
  </si>
  <si>
    <t>and</t>
  </si>
  <si>
    <t>or</t>
  </si>
  <si>
    <t>Two-tailed Mean (sigma known)</t>
  </si>
  <si>
    <t>One-tailed Mean (sigma known)</t>
  </si>
  <si>
    <t>Two-tailed Mean (sigma unknown)</t>
  </si>
  <si>
    <t>One-tailed Mean (sigma unknown)</t>
  </si>
  <si>
    <t>Reject the null hypothesis</t>
  </si>
  <si>
    <t>Sample is a simple random sample</t>
  </si>
  <si>
    <t>For each of the following data sets, choose the most appropriate response from the choices below the table.</t>
  </si>
  <si>
    <t>1.</t>
  </si>
  <si>
    <t>Appropriate distribution:</t>
  </si>
  <si>
    <t>Associated critical value:</t>
  </si>
  <si>
    <t>2.</t>
  </si>
  <si>
    <t>3.</t>
  </si>
  <si>
    <t>4.</t>
  </si>
  <si>
    <t>5.</t>
  </si>
  <si>
    <t>6.</t>
  </si>
  <si>
    <t>7.</t>
  </si>
  <si>
    <t>8.</t>
  </si>
  <si>
    <t>9.</t>
  </si>
  <si>
    <t>10.</t>
  </si>
  <si>
    <t>11.</t>
  </si>
  <si>
    <t>12.</t>
  </si>
  <si>
    <t>13.</t>
  </si>
  <si>
    <t>Multiple Choice:</t>
  </si>
  <si>
    <t>Based on the scatterplot, does it look like a linear regression model is appropriate for this data?  Why or why not?</t>
  </si>
  <si>
    <t>Determine the appropriate critical value(s).</t>
  </si>
  <si>
    <r>
      <t xml:space="preserve">How do you know that you will need to construct the confidence interval using a </t>
    </r>
    <r>
      <rPr>
        <i/>
        <sz val="10"/>
        <rFont val="Arial"/>
        <family val="2"/>
      </rPr>
      <t>t</t>
    </r>
    <r>
      <rPr>
        <sz val="10"/>
        <rFont val="Arial"/>
        <family val="2"/>
      </rPr>
      <t xml:space="preserve">-distribution approach as opposed to a </t>
    </r>
    <r>
      <rPr>
        <i/>
        <sz val="10"/>
        <rFont val="Arial"/>
        <family val="2"/>
      </rPr>
      <t>z</t>
    </r>
    <r>
      <rPr>
        <sz val="10"/>
        <rFont val="Arial"/>
        <family val="2"/>
      </rPr>
      <t>-distribution?</t>
    </r>
  </si>
  <si>
    <t>Give the null and alternative hypotheses for this test in symbolic form.</t>
  </si>
  <si>
    <t>Templates for Hypothesis Testing</t>
  </si>
  <si>
    <t>Single Sample Proportion Test:</t>
  </si>
  <si>
    <t>Inferences About 2 Proportions</t>
  </si>
  <si>
    <r>
      <t xml:space="preserve">(Multiple Choice) Which of the following is </t>
    </r>
    <r>
      <rPr>
        <b/>
        <sz val="10"/>
        <rFont val="Arial"/>
        <family val="2"/>
      </rPr>
      <t>not</t>
    </r>
    <r>
      <rPr>
        <sz val="10"/>
        <rFont val="Arial"/>
        <family val="2"/>
      </rPr>
      <t xml:space="preserve"> a requirement for using the </t>
    </r>
    <r>
      <rPr>
        <i/>
        <sz val="10"/>
        <rFont val="Arial"/>
        <family val="2"/>
      </rPr>
      <t>t</t>
    </r>
    <r>
      <rPr>
        <sz val="10"/>
        <rFont val="Arial"/>
        <family val="2"/>
      </rPr>
      <t xml:space="preserve">-distribution for a hypothesis test concerning </t>
    </r>
    <r>
      <rPr>
        <i/>
        <sz val="10"/>
        <rFont val="Arial"/>
        <family val="2"/>
      </rPr>
      <t>μ</t>
    </r>
    <r>
      <rPr>
        <sz val="10"/>
        <rFont val="Arial"/>
        <family val="2"/>
      </rPr>
      <t xml:space="preserve">.    </t>
    </r>
  </si>
  <si>
    <t>NAME:</t>
  </si>
  <si>
    <t>Claim the alternative hypothesis is true</t>
  </si>
  <si>
    <t>Fail to reject the null hypothesis</t>
  </si>
  <si>
    <t>Claim the alternative hypothesis is false</t>
  </si>
  <si>
    <t>REMEMBER, these are assessed preparatory problems related to the content of Unit 3.  The Unit 3 Exam will consist of similar types of problems, but not exactly the same.  Thus, make sure you are thinking about the concepts and procedures you studied in this unit versus simply “copying” the process of an example problem. Also, take time to examine the complete objective list in the Unit 3 Review document.  Listed out to the left of the spreadsheet are text chapter separators if you find yourself needing some direction to a related resource.  All answers should be calculated, as needed, within this Excel sheet, and final concluding answers given directly below or to the right of the problem.  Please make your answers are easily found--for example use a different color or type of font. No numerical answer resulting from a calculation will be accepted unless the process is performed in Excel and formulas/calculations used are evident when the cell is selected.</t>
  </si>
  <si>
    <t>Sample size must be larger than 30</t>
  </si>
  <si>
    <t>The population standard deviation is unknown</t>
  </si>
  <si>
    <t>population data believed to be normally distributed</t>
  </si>
  <si>
    <t>population data believed to be very skewed</t>
  </si>
  <si>
    <t>i.</t>
  </si>
  <si>
    <r>
      <t xml:space="preserve">Detemine the </t>
    </r>
    <r>
      <rPr>
        <i/>
        <sz val="10"/>
        <rFont val="Arial"/>
        <family val="2"/>
      </rPr>
      <t>P</t>
    </r>
    <r>
      <rPr>
        <sz val="10"/>
        <rFont val="Arial"/>
        <family val="2"/>
      </rPr>
      <t>-value.</t>
    </r>
  </si>
  <si>
    <r>
      <t>Detemine the</t>
    </r>
    <r>
      <rPr>
        <i/>
        <sz val="10"/>
        <rFont val="Arial"/>
        <family val="2"/>
      </rPr>
      <t xml:space="preserve"> P</t>
    </r>
    <r>
      <rPr>
        <sz val="10"/>
        <rFont val="Arial"/>
        <family val="2"/>
      </rPr>
      <t>-value.</t>
    </r>
  </si>
  <si>
    <t>90% confidence</t>
  </si>
  <si>
    <t>Unit 3 Problem Set</t>
  </si>
  <si>
    <t>Single Sample Mean Test (or difference in matched paired two samples)</t>
  </si>
  <si>
    <t>From Sample #1</t>
  </si>
  <si>
    <t>From Sample #2</t>
  </si>
  <si>
    <t>As stated on the practice exam document, below you will find templates you may use in completing this exam.  You will want to highlight the one you need, copy it to where you are working, and then input the proper values for the problem you are working on for quantities related to the labels in red.</t>
  </si>
  <si>
    <t>Claim the null hypothesis is false</t>
  </si>
  <si>
    <t>Claim the null hypothesis is true</t>
  </si>
  <si>
    <r>
      <t>H</t>
    </r>
    <r>
      <rPr>
        <vertAlign val="subscript"/>
        <sz val="10"/>
        <rFont val="Arial"/>
        <family val="2"/>
      </rPr>
      <t>0</t>
    </r>
    <r>
      <rPr>
        <sz val="10"/>
        <rFont val="Arial"/>
        <family val="2"/>
      </rPr>
      <t>:</t>
    </r>
  </si>
  <si>
    <r>
      <t>H</t>
    </r>
    <r>
      <rPr>
        <vertAlign val="subscript"/>
        <sz val="10"/>
        <rFont val="Arial"/>
        <family val="2"/>
      </rPr>
      <t>1</t>
    </r>
    <r>
      <rPr>
        <sz val="10"/>
        <rFont val="Arial"/>
        <family val="2"/>
      </rPr>
      <t>:</t>
    </r>
  </si>
  <si>
    <r>
      <rPr>
        <sz val="10"/>
        <rFont val="Calibri"/>
        <family val="2"/>
      </rPr>
      <t>σ</t>
    </r>
    <r>
      <rPr>
        <sz val="10"/>
        <rFont val="Arial"/>
        <family val="2"/>
      </rPr>
      <t xml:space="preserve"> unknown</t>
    </r>
  </si>
  <si>
    <t>σ known</t>
  </si>
  <si>
    <t>σ unknown</t>
  </si>
  <si>
    <t>Determine the best point estimate (average) for the mean GPA.</t>
  </si>
  <si>
    <t>Determine the confidence interval.</t>
  </si>
  <si>
    <t>Determine the margin of error.</t>
  </si>
  <si>
    <t>We are also interested in estimating the population standard deviation (σ) for all FHSU student GPA's.  We will assume that GPA's are at least approximately normally distributed.  Below are the GPA's.</t>
  </si>
  <si>
    <r>
      <t>Assume you need to build a confidence interval for a population mean within some given situation.  Naturally, you must determine whether you should use either the t-distribution or the z-distribution or possibly even neither based upon the information known/collected in the situation.  Thus, based upon the information provided for each situation below, determine which (</t>
    </r>
    <r>
      <rPr>
        <i/>
        <sz val="10"/>
        <rFont val="Arial"/>
        <family val="2"/>
      </rPr>
      <t>t</t>
    </r>
    <r>
      <rPr>
        <sz val="10"/>
        <rFont val="Arial"/>
        <family val="2"/>
      </rPr>
      <t xml:space="preserve">-, </t>
    </r>
    <r>
      <rPr>
        <i/>
        <sz val="10"/>
        <rFont val="Arial"/>
        <family val="2"/>
      </rPr>
      <t>z</t>
    </r>
    <r>
      <rPr>
        <sz val="10"/>
        <rFont val="Arial"/>
        <family val="2"/>
      </rPr>
      <t xml:space="preserve">- or neither) distribution is appropriate.  Then </t>
    </r>
    <r>
      <rPr>
        <b/>
        <sz val="10"/>
        <rFont val="Arial"/>
        <family val="2"/>
      </rPr>
      <t>if</t>
    </r>
    <r>
      <rPr>
        <sz val="10"/>
        <rFont val="Arial"/>
        <family val="2"/>
      </rPr>
      <t xml:space="preserve"> you can use either a t- or z- distribution, give the associated critical value (critical</t>
    </r>
    <r>
      <rPr>
        <i/>
        <sz val="10"/>
        <rFont val="Arial"/>
        <family val="2"/>
      </rPr>
      <t xml:space="preserve"> t</t>
    </r>
    <r>
      <rPr>
        <sz val="10"/>
        <rFont val="Arial"/>
        <family val="2"/>
      </rPr>
      <t xml:space="preserve">- or </t>
    </r>
    <r>
      <rPr>
        <i/>
        <sz val="10"/>
        <rFont val="Arial"/>
        <family val="2"/>
      </rPr>
      <t>z</t>
    </r>
    <r>
      <rPr>
        <sz val="10"/>
        <rFont val="Arial"/>
        <family val="2"/>
      </rPr>
      <t>- score) from that distribution to reach the given confidence level.</t>
    </r>
  </si>
  <si>
    <t>In a sentence, interpret the contextual meaning of your result to part e above...that is relate the values to this situation regarding the mean GPA's of all FHSU students.</t>
  </si>
  <si>
    <r>
      <t>Determine the two chi-squared (</t>
    </r>
    <r>
      <rPr>
        <sz val="10"/>
        <rFont val="Times New Roman"/>
        <family val="1"/>
      </rPr>
      <t>χ</t>
    </r>
    <r>
      <rPr>
        <vertAlign val="superscript"/>
        <sz val="10"/>
        <rFont val="Arial"/>
        <family val="2"/>
      </rPr>
      <t>2</t>
    </r>
    <r>
      <rPr>
        <sz val="10"/>
        <rFont val="Arial"/>
        <family val="2"/>
      </rPr>
      <t>) critical values for the following confidence levels and sample sizes.</t>
    </r>
  </si>
  <si>
    <r>
      <t>A student researcher is interested in determining the average (</t>
    </r>
    <r>
      <rPr>
        <sz val="10"/>
        <rFont val="Calibri"/>
        <family val="2"/>
      </rPr>
      <t>µ</t>
    </r>
    <r>
      <rPr>
        <sz val="10"/>
        <rFont val="Arial"/>
        <family val="2"/>
      </rPr>
      <t>) GPA of all FHSU students, in order to investigate grade inflation at regional universities.  The data below represent the GPA's of thirty randomly selected FHSU students.</t>
    </r>
  </si>
  <si>
    <t>Based on your answer in part b, should you use a right-tailed, a left-tailed, or a two-tailed test? Briefly explain how one determines which of the three possibilities is to be used.</t>
  </si>
  <si>
    <t xml:space="preserve">Describe the possible Type I error for this situation--make sure to state the error in terms of the percent of employees in the corporation who will participate in the health screenings. </t>
  </si>
  <si>
    <t xml:space="preserve">Describe the possible Type II error for this situation--make sure to state the error in terms of the percent of employees in the corporation who will participate in the health screenings. </t>
  </si>
  <si>
    <t>n=12</t>
  </si>
  <si>
    <t>n=150</t>
  </si>
  <si>
    <t>Problems related to text's Chapter 7:</t>
  </si>
  <si>
    <t>Problems related to text's Chapter 8:</t>
  </si>
  <si>
    <t>Problem related to text's Chapter 9:</t>
  </si>
  <si>
    <t>Problems related to text's Chapter 10:</t>
  </si>
  <si>
    <t>Determine/calculate the value of the sample's test statistic.</t>
  </si>
  <si>
    <t>p =</t>
  </si>
  <si>
    <t>x =</t>
  </si>
  <si>
    <t>n =</t>
  </si>
  <si>
    <t>q =</t>
  </si>
  <si>
    <t>p-hat =</t>
  </si>
  <si>
    <t>Left Tailed</t>
  </si>
  <si>
    <t>Rt. Tailed</t>
  </si>
  <si>
    <t>critical values are:</t>
  </si>
  <si>
    <t>critical value is:</t>
  </si>
  <si>
    <t>test statistic =</t>
  </si>
  <si>
    <t>P-value =</t>
  </si>
  <si>
    <t>x-bar =</t>
  </si>
  <si>
    <t>mu, μ =</t>
  </si>
  <si>
    <t>sigma, σ =</t>
  </si>
  <si>
    <t>s =</t>
  </si>
  <si>
    <t xml:space="preserve">Single Sample Variance/Standard Deviation Test </t>
  </si>
  <si>
    <t xml:space="preserve">Two-tailed Standard Deviation </t>
  </si>
  <si>
    <t>One-tailed Standard Deviation</t>
  </si>
  <si>
    <t>σ=</t>
  </si>
  <si>
    <r>
      <t>s</t>
    </r>
    <r>
      <rPr>
        <vertAlign val="superscript"/>
        <sz val="10"/>
        <rFont val="Arial"/>
        <family val="2"/>
      </rPr>
      <t xml:space="preserve">2 </t>
    </r>
    <r>
      <rPr>
        <sz val="10"/>
        <rFont val="Arial"/>
        <family val="2"/>
      </rPr>
      <t>=</t>
    </r>
  </si>
  <si>
    <r>
      <t>σ</t>
    </r>
    <r>
      <rPr>
        <vertAlign val="superscript"/>
        <sz val="10"/>
        <rFont val="Tiger"/>
        <family val="1"/>
      </rPr>
      <t xml:space="preserve">2 </t>
    </r>
    <r>
      <rPr>
        <sz val="10"/>
        <rFont val="Tiger"/>
        <family val="1"/>
      </rPr>
      <t>=</t>
    </r>
  </si>
  <si>
    <t>Two-tailed Proportion (w/ two Ind. Samples)</t>
  </si>
  <si>
    <t>One-tailed Proportion (w/ two Ind. Samples)</t>
  </si>
  <si>
    <t>Given info:</t>
  </si>
  <si>
    <t>alpha, α =</t>
  </si>
  <si>
    <t>p-bar =</t>
  </si>
  <si>
    <t>q-bar =</t>
  </si>
  <si>
    <t>Two-tailed Mean (w/ two Ind. Samples)</t>
  </si>
  <si>
    <t>One-tailed Mean (w/ two Ind. Samples)</t>
  </si>
  <si>
    <t>Right Tail</t>
  </si>
  <si>
    <t>Left Tail</t>
  </si>
  <si>
    <t xml:space="preserve">Also, note that the templates for hypothesis testing provided in the Excel Guides for this unit are also given in the next worksheet in this document--see folder tabs at the bottom of the sheet.   You may use these templates by copying from the second worksheet, pasting the copy to the right of the associated problem, then changing values as needed. </t>
  </si>
  <si>
    <t>No linear relation exists</t>
  </si>
  <si>
    <t>Age (years)</t>
  </si>
  <si>
    <t>Pulse Rate (BPM)</t>
  </si>
  <si>
    <t>Construct a scatterplot for this data set in the region to the right (age as the independent variable, and pulse rate as the dependent.)</t>
  </si>
  <si>
    <t>Add the line-of-best fit (trend line/linear regression line) to your scatterplot. Give the equation of the trend line below.  Then  give the slope value of the line and explain its meaning to this context.</t>
  </si>
  <si>
    <t>Does the value of the correlation coefficient tell you there is or is not statistically significant evidence that correlation exists between the age and pulse rates of female staff members?  Explain your position.  (HINT: application of table A-6 is needed!)</t>
  </si>
  <si>
    <t>n=75</t>
  </si>
  <si>
    <t>n=18</t>
  </si>
  <si>
    <t>population data believed to be skewed left</t>
  </si>
  <si>
    <r>
      <t xml:space="preserve">99% and </t>
    </r>
    <r>
      <rPr>
        <i/>
        <sz val="10"/>
        <rFont val="Arial"/>
        <family val="2"/>
      </rPr>
      <t>n</t>
    </r>
    <r>
      <rPr>
        <sz val="10"/>
        <rFont val="Arial"/>
        <family val="2"/>
      </rPr>
      <t>=30</t>
    </r>
  </si>
  <si>
    <r>
      <t xml:space="preserve">90% and </t>
    </r>
    <r>
      <rPr>
        <i/>
        <sz val="10"/>
        <rFont val="Arial"/>
        <family val="2"/>
      </rPr>
      <t>n</t>
    </r>
    <r>
      <rPr>
        <sz val="10"/>
        <rFont val="Arial"/>
        <family val="2"/>
      </rPr>
      <t>=18</t>
    </r>
  </si>
  <si>
    <t>Out to the right, construct a 95% confidence interval estimate of sigma (σ), the population standard deviation.</t>
  </si>
  <si>
    <t>98% confidence</t>
  </si>
  <si>
    <t>We want to construct the mean value confidence interval for the GPA's with a 95% confidence level.</t>
  </si>
  <si>
    <r>
      <t xml:space="preserve">Determine the critical </t>
    </r>
    <r>
      <rPr>
        <i/>
        <sz val="10"/>
        <rFont val="Arial"/>
        <family val="2"/>
      </rPr>
      <t>t</t>
    </r>
    <r>
      <rPr>
        <sz val="10"/>
        <rFont val="Arial"/>
        <family val="2"/>
      </rPr>
      <t>-value(s) associated with the 95% confidence level.</t>
    </r>
  </si>
  <si>
    <t>(Multiple Choice) A hypothesis test is used to test a claim.  On a left-tailed hypothesis test with a -1.39 critical value, the collected sample's test statistic is calculated to be -1.45.  Which of the following is the correct decision statement for the test?</t>
  </si>
  <si>
    <r>
      <t xml:space="preserve">(Multiple Choice) A hypothesis test is used to test a claim.  A </t>
    </r>
    <r>
      <rPr>
        <i/>
        <sz val="10"/>
        <rFont val="Arial"/>
        <family val="2"/>
      </rPr>
      <t>P</t>
    </r>
    <r>
      <rPr>
        <sz val="10"/>
        <rFont val="Arial"/>
        <family val="2"/>
      </rPr>
      <t>-value of 0.03 is calculated on the hypothesis test with a significance level set at 0.05.  Which of the following is the correct decision statement for the test?</t>
    </r>
  </si>
  <si>
    <r>
      <t xml:space="preserve">In an effort to promote healthy lifestyles, health screenings are given to employees of a large corporation.  In running a promotional trial, 78 out of the 115 people who work in </t>
    </r>
    <r>
      <rPr>
        <b/>
        <sz val="10"/>
        <rFont val="Arial"/>
        <family val="2"/>
      </rPr>
      <t>one</t>
    </r>
    <r>
      <rPr>
        <sz val="10"/>
        <rFont val="Arial"/>
        <family val="2"/>
      </rPr>
      <t xml:space="preserve"> office for the corporation participate in the health screening.</t>
    </r>
  </si>
  <si>
    <r>
      <t xml:space="preserve">Is the above information sufficient for you to be completely certain that more than 60% of </t>
    </r>
    <r>
      <rPr>
        <b/>
        <sz val="10"/>
        <rFont val="Arial"/>
        <family val="2"/>
      </rPr>
      <t>all</t>
    </r>
    <r>
      <rPr>
        <sz val="10"/>
        <rFont val="Arial"/>
        <family val="2"/>
      </rPr>
      <t xml:space="preserve"> employees of the corporation will participate in the health screening?  Why or why not?</t>
    </r>
  </si>
  <si>
    <t>In establishing a statistical hypothesis testing of this situation, give the required null and alternative hypotheses for such a test, if it is desired that more than 60% of the employees participate in the health screening.</t>
  </si>
  <si>
    <t>Determine the appropriate critical value(s) for this situation given a 0.05 significance level.</t>
  </si>
  <si>
    <t>Based upon your work above, is there statistically sufficient evidence in this sample to support that more than 60% of employees will participate in the health screening?  Briefly explain your reasoning.</t>
  </si>
  <si>
    <t>The mean score on a certain achievement test at the turn of the century was 75.  However, national standards have been implmented which may lead to a change in the mean score.  A random sample of 36 scores on this exam taken this year yeilded the following data set.  At a 10% significance level, test the claim that the mean of all current test scores is not the same as in 2000.</t>
  </si>
  <si>
    <t>Is there sufficient evidence to support the claim that the mean achievement score is now different than 75?  Explain your reasoning.</t>
  </si>
  <si>
    <t>Create a paired data set with 5 data points indicating strong (but not perfect) negative linear correlation.  Determine the correlation coefficient value for your data</t>
  </si>
  <si>
    <t xml:space="preserve">To answer the following, use the given data that contains information on the age of eight randomly selected female staff members at FHSU and their corresponding pulse rate. </t>
  </si>
  <si>
    <t>Based on the above, what is the best predicted pulse rate of a 35 year old female staff member?</t>
  </si>
  <si>
    <t>Listed below are cholesterol scores for patients before and after taking a prescribed medication designed to lower cholesterol. Using a 5% significance level, is there statistically sufficient evidence to support the claim that cholesteral levels were lower after taking the prescribed medication?  Perform an appropriate hypothesis test showing necessary statistical evidence to support your final given conclusion.</t>
  </si>
  <si>
    <t>Before</t>
  </si>
  <si>
    <t>After</t>
  </si>
  <si>
    <t xml:space="preserve">                                                    Cholesterol Levels</t>
  </si>
  <si>
    <t>Elements of Statistics--FHSU Virtual College--Fall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</si>
</sst>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0.0"/>
  </numFmts>
  <fonts count="31">
    <font>
      <sz val="10"/>
      <name val="Arial"/>
    </font>
    <font>
      <sz val="10"/>
      <name val="Arial"/>
      <family val="2"/>
    </font>
    <font>
      <sz val="8"/>
      <name val="Arial"/>
      <family val="2"/>
    </font>
    <font>
      <i/>
      <sz val="10"/>
      <name val="Arial"/>
      <family val="2"/>
    </font>
    <font>
      <b/>
      <sz val="22"/>
      <name val="Arial"/>
      <family val="2"/>
    </font>
    <font>
      <sz val="10"/>
      <color indexed="10"/>
      <name val="Arial"/>
      <family val="2"/>
    </font>
    <font>
      <b/>
      <sz val="10"/>
      <name val="Arial"/>
      <family val="2"/>
    </font>
    <font>
      <b/>
      <sz val="16"/>
      <name val="Arial"/>
      <family val="2"/>
    </font>
    <font>
      <sz val="10"/>
      <name val="Arial"/>
      <family val="2"/>
    </font>
    <font>
      <sz val="9"/>
      <name val="Arial"/>
      <family val="2"/>
    </font>
    <font>
      <sz val="18"/>
      <name val="Arial"/>
      <family val="2"/>
    </font>
    <font>
      <sz val="11"/>
      <name val="Times New Roman"/>
      <family val="1"/>
    </font>
    <font>
      <vertAlign val="subscript"/>
      <sz val="10"/>
      <name val="Arial"/>
      <family val="2"/>
    </font>
    <font>
      <sz val="10"/>
      <name val="Calibri"/>
      <family val="2"/>
    </font>
    <font>
      <sz val="10"/>
      <name val="Times New Roman"/>
      <family val="1"/>
    </font>
    <font>
      <vertAlign val="superscript"/>
      <sz val="10"/>
      <name val="Arial"/>
      <family val="2"/>
    </font>
    <font>
      <sz val="10"/>
      <color indexed="10"/>
      <name val="Arial"/>
      <family val="2"/>
    </font>
    <font>
      <sz val="10"/>
      <color rgb="FFFF0000"/>
      <name val="Arial"/>
      <family val="2"/>
    </font>
    <font>
      <b/>
      <sz val="10"/>
      <color indexed="10"/>
      <name val="Arial"/>
      <family val="2"/>
    </font>
    <font>
      <sz val="10"/>
      <color rgb="FF0070C0"/>
      <name val="Arial"/>
      <family val="2"/>
    </font>
    <font>
      <b/>
      <sz val="10"/>
      <color rgb="FF0070C0"/>
      <name val="Arial"/>
      <family val="2"/>
    </font>
    <font>
      <i/>
      <sz val="10"/>
      <color rgb="FF0070C0"/>
      <name val="Arial"/>
      <family val="2"/>
    </font>
    <font>
      <sz val="10"/>
      <color indexed="10"/>
      <name val="Tiger"/>
      <family val="1"/>
    </font>
    <font>
      <sz val="10"/>
      <name val="Tiger"/>
      <family val="1"/>
    </font>
    <font>
      <vertAlign val="superscript"/>
      <sz val="10"/>
      <name val="Tiger"/>
      <family val="1"/>
    </font>
    <font>
      <b/>
      <sz val="18"/>
      <name val="Times New Roman"/>
      <family val="1"/>
    </font>
    <font>
      <sz val="12"/>
      <name val="Times New Roman"/>
      <family val="1"/>
    </font>
    <font>
      <b/>
      <sz val="14"/>
      <name val="Times New Roman"/>
      <family val="1"/>
    </font>
    <font>
      <sz val="12"/>
      <name val="Calibri"/>
      <family val="2"/>
    </font>
    <font>
      <sz val="12"/>
      <name val="Arial"/>
      <family val="2"/>
    </font>
    <font>
      <sz val="10"/>
      <color rgb="FF00B050"/>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 fillId="0" borderId="0"/>
  </cellStyleXfs>
  <cellXfs count="117">
    <xf numFmtId="0" fontId="0" fillId="0" borderId="0" xfId="0"/>
    <xf numFmtId="0" fontId="3" fillId="0" borderId="0" xfId="0" applyFont="1" applyFill="1" applyBorder="1" applyAlignment="1">
      <alignment horizontal="center"/>
    </xf>
    <xf numFmtId="0" fontId="5" fillId="0" borderId="0" xfId="0" applyFont="1"/>
    <xf numFmtId="0" fontId="1" fillId="0" borderId="0" xfId="0" applyFont="1"/>
    <xf numFmtId="0" fontId="8" fillId="0" borderId="0" xfId="0" applyFont="1"/>
    <xf numFmtId="0" fontId="9" fillId="0" borderId="4" xfId="0" applyFont="1" applyBorder="1" applyAlignment="1">
      <alignment horizontal="center"/>
    </xf>
    <xf numFmtId="0" fontId="1" fillId="0" borderId="0" xfId="0" applyFont="1" applyAlignment="1">
      <alignment horizontal="right" wrapText="1"/>
    </xf>
    <xf numFmtId="0" fontId="16" fillId="0" borderId="0" xfId="0" applyFont="1"/>
    <xf numFmtId="0" fontId="16" fillId="0" borderId="0" xfId="0" applyFont="1" applyAlignment="1"/>
    <xf numFmtId="0" fontId="16" fillId="0" borderId="0" xfId="0" applyFont="1" applyBorder="1"/>
    <xf numFmtId="0" fontId="16" fillId="0" borderId="0" xfId="0" applyFont="1" applyFill="1" applyBorder="1" applyAlignment="1"/>
    <xf numFmtId="0" fontId="17" fillId="0" borderId="0" xfId="0" applyFont="1"/>
    <xf numFmtId="0" fontId="17" fillId="0" borderId="0" xfId="0" applyFont="1" applyBorder="1"/>
    <xf numFmtId="6" fontId="5" fillId="0" borderId="0" xfId="0" applyNumberFormat="1" applyFont="1"/>
    <xf numFmtId="0" fontId="18" fillId="0" borderId="0" xfId="0" applyFont="1"/>
    <xf numFmtId="0" fontId="17" fillId="0" borderId="0" xfId="0" quotePrefix="1" applyFont="1" applyBorder="1"/>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xf>
    <xf numFmtId="0" fontId="5" fillId="0" borderId="0" xfId="0" applyFont="1"/>
    <xf numFmtId="0" fontId="5" fillId="0" borderId="0" xfId="0" applyFont="1"/>
    <xf numFmtId="0" fontId="5" fillId="0" borderId="0" xfId="0" applyFont="1"/>
    <xf numFmtId="0" fontId="5" fillId="0" borderId="0" xfId="0" applyFont="1"/>
    <xf numFmtId="0" fontId="17" fillId="0" borderId="0" xfId="0" applyFont="1" applyAlignment="1">
      <alignment horizontal="left" wrapText="1"/>
    </xf>
    <xf numFmtId="0" fontId="1" fillId="0" borderId="0" xfId="0" applyFont="1" applyAlignment="1">
      <alignment wrapText="1"/>
    </xf>
    <xf numFmtId="0" fontId="19" fillId="0" borderId="0" xfId="0" applyFont="1" applyBorder="1"/>
    <xf numFmtId="0" fontId="19" fillId="0" borderId="0" xfId="0" applyFont="1" applyBorder="1" applyAlignment="1"/>
    <xf numFmtId="0" fontId="20" fillId="0" borderId="0" xfId="0" applyFont="1" applyBorder="1"/>
    <xf numFmtId="0" fontId="21" fillId="0" borderId="0" xfId="0" applyFont="1" applyFill="1" applyBorder="1" applyAlignment="1">
      <alignment horizontal="center"/>
    </xf>
    <xf numFmtId="0" fontId="19" fillId="0" borderId="0" xfId="0" applyFont="1" applyFill="1" applyBorder="1" applyAlignment="1"/>
    <xf numFmtId="0" fontId="1" fillId="0" borderId="0" xfId="0" applyFont="1" applyBorder="1" applyAlignment="1">
      <alignment horizontal="center"/>
    </xf>
    <xf numFmtId="2" fontId="1" fillId="0" borderId="0" xfId="0" applyNumberFormat="1" applyFont="1" applyBorder="1" applyAlignment="1">
      <alignment horizontal="center"/>
    </xf>
    <xf numFmtId="0" fontId="1" fillId="0" borderId="0" xfId="1"/>
    <xf numFmtId="0" fontId="5" fillId="0" borderId="0" xfId="1" applyFont="1" applyAlignment="1">
      <alignment wrapText="1"/>
    </xf>
    <xf numFmtId="0" fontId="7" fillId="0" borderId="0" xfId="1" applyFont="1"/>
    <xf numFmtId="0" fontId="6" fillId="0" borderId="10" xfId="1" applyFont="1" applyBorder="1"/>
    <xf numFmtId="0" fontId="1" fillId="0" borderId="5" xfId="1" applyBorder="1"/>
    <xf numFmtId="0" fontId="1" fillId="0" borderId="6" xfId="1" applyBorder="1"/>
    <xf numFmtId="0" fontId="5" fillId="0" borderId="11" xfId="1" applyFont="1" applyBorder="1" applyAlignment="1">
      <alignment horizontal="left"/>
    </xf>
    <xf numFmtId="0" fontId="1" fillId="0" borderId="0" xfId="1" applyBorder="1"/>
    <xf numFmtId="0" fontId="1" fillId="0" borderId="7" xfId="1" applyBorder="1"/>
    <xf numFmtId="0" fontId="5" fillId="0" borderId="11" xfId="1" applyFont="1" applyBorder="1" applyAlignment="1">
      <alignment horizontal="right"/>
    </xf>
    <xf numFmtId="0" fontId="5" fillId="0" borderId="11" xfId="1" applyFont="1" applyBorder="1"/>
    <xf numFmtId="0" fontId="1" fillId="0" borderId="11" xfId="1" applyFont="1" applyBorder="1" applyAlignment="1">
      <alignment horizontal="right"/>
    </xf>
    <xf numFmtId="0" fontId="1" fillId="0" borderId="11" xfId="1" applyBorder="1" applyAlignment="1">
      <alignment horizontal="right"/>
    </xf>
    <xf numFmtId="0" fontId="1" fillId="0" borderId="11" xfId="1" applyBorder="1"/>
    <xf numFmtId="0" fontId="1" fillId="0" borderId="0" xfId="1" applyBorder="1" applyAlignment="1">
      <alignment horizontal="center"/>
    </xf>
    <xf numFmtId="0" fontId="1" fillId="0" borderId="12" xfId="1" applyBorder="1" applyAlignment="1">
      <alignment horizontal="right"/>
    </xf>
    <xf numFmtId="0" fontId="1" fillId="0" borderId="8" xfId="1" applyBorder="1"/>
    <xf numFmtId="0" fontId="1" fillId="0" borderId="9" xfId="1" applyBorder="1"/>
    <xf numFmtId="0" fontId="17" fillId="0" borderId="11" xfId="1" applyFont="1" applyBorder="1" applyAlignment="1">
      <alignment horizontal="right"/>
    </xf>
    <xf numFmtId="0" fontId="22" fillId="0" borderId="11" xfId="1" applyFont="1" applyBorder="1" applyAlignment="1">
      <alignment horizontal="right"/>
    </xf>
    <xf numFmtId="0" fontId="23" fillId="0" borderId="11" xfId="1" applyFont="1" applyBorder="1" applyAlignment="1">
      <alignment horizontal="right"/>
    </xf>
    <xf numFmtId="0" fontId="6" fillId="0" borderId="0" xfId="1" applyFont="1" applyAlignment="1">
      <alignment horizontal="center"/>
    </xf>
    <xf numFmtId="0" fontId="1" fillId="0" borderId="0" xfId="1" applyAlignment="1">
      <alignment horizontal="center"/>
    </xf>
    <xf numFmtId="0" fontId="6" fillId="0" borderId="0" xfId="1" applyFont="1"/>
    <xf numFmtId="0" fontId="1" fillId="0" borderId="5"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1" fillId="0" borderId="0" xfId="1" applyBorder="1" applyAlignment="1" applyProtection="1">
      <alignment horizontal="center"/>
      <protection locked="0"/>
    </xf>
    <xf numFmtId="0" fontId="1" fillId="0" borderId="7" xfId="1" applyBorder="1" applyAlignment="1" applyProtection="1">
      <alignment horizontal="center"/>
      <protection locked="0"/>
    </xf>
    <xf numFmtId="0" fontId="1" fillId="0" borderId="8" xfId="1" applyBorder="1" applyAlignment="1">
      <alignment horizontal="center"/>
    </xf>
    <xf numFmtId="0" fontId="1" fillId="0" borderId="9" xfId="1" applyBorder="1" applyAlignment="1">
      <alignment horizontal="center"/>
    </xf>
    <xf numFmtId="0" fontId="1" fillId="0" borderId="0" xfId="1" applyBorder="1" applyAlignment="1">
      <alignment horizontal="right"/>
    </xf>
    <xf numFmtId="0" fontId="9" fillId="0" borderId="1"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Border="1"/>
    <xf numFmtId="49" fontId="26" fillId="0" borderId="0" xfId="0" applyNumberFormat="1" applyFont="1" applyAlignment="1">
      <alignment horizontal="left"/>
    </xf>
    <xf numFmtId="0" fontId="1" fillId="0" borderId="0" xfId="0" applyFont="1" applyAlignment="1"/>
    <xf numFmtId="0" fontId="1" fillId="0" borderId="0" xfId="0" applyFont="1" applyBorder="1" applyAlignment="1"/>
    <xf numFmtId="0" fontId="27" fillId="0" borderId="0" xfId="0" applyFont="1" applyBorder="1" applyAlignment="1">
      <alignment horizontal="center"/>
    </xf>
    <xf numFmtId="0" fontId="1" fillId="0" borderId="0" xfId="0" applyFont="1" applyAlignment="1">
      <alignment horizontal="left" vertical="top" wrapText="1" readingOrder="1"/>
    </xf>
    <xf numFmtId="49" fontId="1" fillId="0" borderId="0" xfId="0" applyNumberFormat="1" applyFont="1" applyAlignment="1">
      <alignment horizontal="right"/>
    </xf>
    <xf numFmtId="0" fontId="1" fillId="0" borderId="0" xfId="0" applyFont="1" applyAlignment="1">
      <alignment horizontal="center"/>
    </xf>
    <xf numFmtId="9" fontId="1" fillId="0" borderId="0" xfId="0" applyNumberFormat="1" applyFont="1" applyAlignment="1">
      <alignment horizontal="center"/>
    </xf>
    <xf numFmtId="2" fontId="1" fillId="0" borderId="0" xfId="0" applyNumberFormat="1" applyFont="1" applyAlignment="1">
      <alignment horizontal="center"/>
    </xf>
    <xf numFmtId="0" fontId="1" fillId="0" borderId="0" xfId="0" applyFont="1" applyBorder="1" applyAlignment="1">
      <alignment horizontal="right"/>
    </xf>
    <xf numFmtId="0" fontId="6" fillId="0" borderId="0" xfId="0" applyFont="1" applyBorder="1"/>
    <xf numFmtId="0" fontId="1" fillId="0" borderId="0" xfId="0" applyFont="1" applyBorder="1" applyAlignment="1">
      <alignment horizontal="left"/>
    </xf>
    <xf numFmtId="164" fontId="1" fillId="0" borderId="0" xfId="0" applyNumberFormat="1" applyFont="1" applyBorder="1"/>
    <xf numFmtId="2" fontId="1" fillId="0" borderId="0" xfId="0" applyNumberFormat="1" applyFont="1" applyBorder="1"/>
    <xf numFmtId="0" fontId="1"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49" fontId="1" fillId="0" borderId="0" xfId="0" applyNumberFormat="1" applyFont="1" applyBorder="1" applyAlignment="1">
      <alignment horizontal="right"/>
    </xf>
    <xf numFmtId="0" fontId="1" fillId="0" borderId="0" xfId="0" applyFont="1" applyFill="1" applyBorder="1" applyAlignment="1"/>
    <xf numFmtId="0" fontId="3" fillId="0" borderId="0" xfId="0" applyFont="1" applyFill="1" applyBorder="1" applyAlignment="1">
      <alignment horizontal="centerContinuous"/>
    </xf>
    <xf numFmtId="0" fontId="30" fillId="0" borderId="0" xfId="0" applyFont="1" applyBorder="1"/>
    <xf numFmtId="0" fontId="30" fillId="0" borderId="0" xfId="0" applyFont="1"/>
    <xf numFmtId="0" fontId="1" fillId="0" borderId="0" xfId="0" applyFont="1" applyFill="1" applyBorder="1" applyAlignment="1">
      <alignment horizontal="center"/>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wrapText="1" indent="2"/>
    </xf>
    <xf numFmtId="0" fontId="1" fillId="0" borderId="0" xfId="0" applyFont="1" applyAlignment="1">
      <alignment horizontal="left" vertical="center" wrapText="1"/>
    </xf>
    <xf numFmtId="0" fontId="29" fillId="0" borderId="0" xfId="0" applyFont="1" applyAlignment="1">
      <alignment wrapText="1"/>
    </xf>
    <xf numFmtId="0" fontId="28" fillId="0" borderId="0" xfId="0" applyFont="1" applyAlignment="1">
      <alignment wrapText="1"/>
    </xf>
    <xf numFmtId="0" fontId="1" fillId="0" borderId="0" xfId="0" applyFont="1" applyAlignment="1">
      <alignment horizontal="center"/>
    </xf>
    <xf numFmtId="49" fontId="25" fillId="0" borderId="0" xfId="0" applyNumberFormat="1" applyFont="1" applyAlignment="1">
      <alignment horizontal="left"/>
    </xf>
    <xf numFmtId="0" fontId="10" fillId="0" borderId="0" xfId="0" applyFont="1" applyAlignment="1"/>
    <xf numFmtId="0" fontId="1" fillId="0" borderId="0" xfId="0" applyFont="1" applyAlignment="1"/>
    <xf numFmtId="0" fontId="1" fillId="0" borderId="1" xfId="0" applyFont="1" applyBorder="1" applyAlignment="1">
      <alignment horizontal="left"/>
    </xf>
    <xf numFmtId="0" fontId="11" fillId="0" borderId="0" xfId="0" applyFont="1" applyAlignment="1">
      <alignment vertical="center" wrapText="1" readingOrder="1"/>
    </xf>
    <xf numFmtId="0" fontId="1" fillId="0" borderId="0" xfId="0" applyFont="1" applyAlignment="1">
      <alignment vertical="center" wrapText="1" readingOrder="1"/>
    </xf>
    <xf numFmtId="0" fontId="11" fillId="0" borderId="0" xfId="0" applyFont="1" applyAlignment="1">
      <alignment horizontal="left" vertical="top" wrapText="1" readingOrder="1"/>
    </xf>
    <xf numFmtId="0" fontId="1" fillId="0" borderId="0" xfId="0" applyFont="1" applyAlignment="1">
      <alignment horizontal="left" vertical="top" wrapText="1" readingOrder="1"/>
    </xf>
    <xf numFmtId="0" fontId="3" fillId="0" borderId="0" xfId="0" applyFont="1" applyAlignment="1">
      <alignment horizontal="right"/>
    </xf>
    <xf numFmtId="9" fontId="1" fillId="0" borderId="0" xfId="0" applyNumberFormat="1" applyFont="1" applyAlignment="1">
      <alignment horizontal="left" vertical="top" wrapText="1"/>
    </xf>
    <xf numFmtId="9" fontId="1" fillId="0" borderId="0" xfId="0" applyNumberFormat="1" applyFont="1" applyAlignment="1">
      <alignment horizontal="left" wrapText="1"/>
    </xf>
    <xf numFmtId="0" fontId="1" fillId="0" borderId="0" xfId="0" applyFont="1" applyBorder="1" applyAlignment="1">
      <alignment vertical="center"/>
    </xf>
    <xf numFmtId="0" fontId="1" fillId="0" borderId="0" xfId="0" applyFont="1" applyAlignment="1">
      <alignment vertical="top" wrapText="1"/>
    </xf>
    <xf numFmtId="0" fontId="1" fillId="0" borderId="0" xfId="0" applyFont="1" applyAlignment="1">
      <alignment horizontal="left" wrapText="1" indent="3"/>
    </xf>
    <xf numFmtId="0" fontId="4" fillId="0" borderId="0" xfId="1" applyFont="1" applyAlignment="1"/>
    <xf numFmtId="0" fontId="1" fillId="0" borderId="0" xfId="1" applyAlignment="1"/>
    <xf numFmtId="0" fontId="5" fillId="0" borderId="0" xfId="1" applyFont="1" applyAlignment="1">
      <alignmen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53"/>
  <sheetViews>
    <sheetView tabSelected="1" topLeftCell="A265" zoomScaleNormal="100" workbookViewId="0">
      <selection activeCell="M257" sqref="M257"/>
    </sheetView>
  </sheetViews>
  <sheetFormatPr defaultRowHeight="12.75"/>
  <cols>
    <col min="1" max="1" width="5.140625" style="7" customWidth="1"/>
    <col min="2" max="2" width="8.85546875" style="3"/>
    <col min="3" max="3" width="9.5703125" style="3" customWidth="1"/>
    <col min="4" max="4" width="15.42578125" style="3" customWidth="1"/>
    <col min="5" max="5" width="12.85546875" style="3" customWidth="1"/>
    <col min="6" max="6" width="13.140625" style="3" customWidth="1"/>
    <col min="7" max="7" width="12.28515625" style="3" customWidth="1"/>
    <col min="8" max="8" width="11.140625" style="3" customWidth="1"/>
    <col min="9" max="9" width="12" style="3" customWidth="1"/>
    <col min="10" max="10" width="11.85546875" style="3" customWidth="1"/>
    <col min="11" max="11" width="12.7109375" style="3" customWidth="1"/>
    <col min="12" max="12" width="10.5703125" style="67" customWidth="1"/>
    <col min="13" max="17" width="8.85546875" style="67"/>
    <col min="18" max="31" width="8.85546875" style="25"/>
  </cols>
  <sheetData>
    <row r="1" spans="1:18" ht="29.45" customHeight="1">
      <c r="B1" s="100" t="s">
        <v>75</v>
      </c>
      <c r="C1" s="101"/>
      <c r="D1" s="101"/>
      <c r="E1" s="101"/>
      <c r="F1" s="102"/>
      <c r="G1" s="102"/>
    </row>
    <row r="2" spans="1:18">
      <c r="B2" s="101"/>
      <c r="C2" s="101"/>
      <c r="D2" s="101"/>
      <c r="E2" s="101"/>
      <c r="F2" s="102"/>
      <c r="G2" s="102"/>
      <c r="H2" s="17" t="s">
        <v>62</v>
      </c>
      <c r="I2" s="103"/>
      <c r="J2" s="103"/>
      <c r="K2" s="103"/>
    </row>
    <row r="3" spans="1:18" ht="18.75">
      <c r="A3" s="8"/>
      <c r="B3" s="68" t="s">
        <v>168</v>
      </c>
      <c r="I3" s="69"/>
      <c r="J3" s="69"/>
      <c r="K3" s="69"/>
      <c r="L3" s="70"/>
      <c r="M3" s="70"/>
      <c r="N3" s="70"/>
      <c r="O3" s="71"/>
      <c r="P3" s="70"/>
      <c r="Q3" s="70"/>
      <c r="R3" s="26"/>
    </row>
    <row r="4" spans="1:18" ht="12.75" customHeight="1">
      <c r="B4" s="104" t="s">
        <v>66</v>
      </c>
      <c r="C4" s="105"/>
      <c r="D4" s="105"/>
      <c r="E4" s="105"/>
      <c r="F4" s="105"/>
      <c r="G4" s="105"/>
      <c r="H4" s="105"/>
      <c r="I4" s="105"/>
      <c r="J4" s="105"/>
      <c r="K4" s="105"/>
    </row>
    <row r="5" spans="1:18">
      <c r="B5" s="105"/>
      <c r="C5" s="105"/>
      <c r="D5" s="105"/>
      <c r="E5" s="105"/>
      <c r="F5" s="105"/>
      <c r="G5" s="105"/>
      <c r="H5" s="105"/>
      <c r="I5" s="105"/>
      <c r="J5" s="105"/>
      <c r="K5" s="105"/>
    </row>
    <row r="6" spans="1:18">
      <c r="B6" s="105"/>
      <c r="C6" s="105"/>
      <c r="D6" s="105"/>
      <c r="E6" s="105"/>
      <c r="F6" s="105"/>
      <c r="G6" s="105"/>
      <c r="H6" s="105"/>
      <c r="I6" s="105"/>
      <c r="J6" s="105"/>
      <c r="K6" s="105"/>
    </row>
    <row r="7" spans="1:18">
      <c r="B7" s="105"/>
      <c r="C7" s="105"/>
      <c r="D7" s="105"/>
      <c r="E7" s="105"/>
      <c r="F7" s="105"/>
      <c r="G7" s="105"/>
      <c r="H7" s="105"/>
      <c r="I7" s="105"/>
      <c r="J7" s="105"/>
      <c r="K7" s="105"/>
    </row>
    <row r="8" spans="1:18">
      <c r="B8" s="105"/>
      <c r="C8" s="105"/>
      <c r="D8" s="105"/>
      <c r="E8" s="105"/>
      <c r="F8" s="105"/>
      <c r="G8" s="105"/>
      <c r="H8" s="105"/>
      <c r="I8" s="105"/>
      <c r="J8" s="105"/>
      <c r="K8" s="105"/>
    </row>
    <row r="9" spans="1:18">
      <c r="B9" s="105"/>
      <c r="C9" s="105"/>
      <c r="D9" s="105"/>
      <c r="E9" s="105"/>
      <c r="F9" s="105"/>
      <c r="G9" s="105"/>
      <c r="H9" s="105"/>
      <c r="I9" s="105"/>
      <c r="J9" s="105"/>
      <c r="K9" s="105"/>
    </row>
    <row r="10" spans="1:18">
      <c r="B10" s="105"/>
      <c r="C10" s="105"/>
      <c r="D10" s="105"/>
      <c r="E10" s="105"/>
      <c r="F10" s="105"/>
      <c r="G10" s="105"/>
      <c r="H10" s="105"/>
      <c r="I10" s="105"/>
      <c r="J10" s="105"/>
      <c r="K10" s="105"/>
    </row>
    <row r="11" spans="1:18">
      <c r="B11" s="105"/>
      <c r="C11" s="105"/>
      <c r="D11" s="105"/>
      <c r="E11" s="105"/>
      <c r="F11" s="105"/>
      <c r="G11" s="105"/>
      <c r="H11" s="105"/>
      <c r="I11" s="105"/>
      <c r="J11" s="105"/>
      <c r="K11" s="105"/>
    </row>
    <row r="12" spans="1:18">
      <c r="B12" s="105"/>
      <c r="C12" s="105"/>
      <c r="D12" s="105"/>
      <c r="E12" s="105"/>
      <c r="F12" s="105"/>
      <c r="G12" s="105"/>
      <c r="H12" s="105"/>
      <c r="I12" s="105"/>
      <c r="J12" s="105"/>
      <c r="K12" s="105"/>
    </row>
    <row r="13" spans="1:18">
      <c r="B13" s="105"/>
      <c r="C13" s="105"/>
      <c r="D13" s="105"/>
      <c r="E13" s="105"/>
      <c r="F13" s="105"/>
      <c r="G13" s="105"/>
      <c r="H13" s="105"/>
      <c r="I13" s="105"/>
      <c r="J13" s="105"/>
      <c r="K13" s="105"/>
    </row>
    <row r="14" spans="1:18">
      <c r="B14" s="72"/>
      <c r="C14" s="72"/>
      <c r="D14" s="72"/>
      <c r="E14" s="72"/>
      <c r="F14" s="72"/>
      <c r="G14" s="72"/>
      <c r="H14" s="72"/>
      <c r="I14" s="72"/>
      <c r="J14" s="72"/>
      <c r="K14" s="72"/>
    </row>
    <row r="15" spans="1:18" ht="13.15" customHeight="1">
      <c r="B15" s="106" t="s">
        <v>136</v>
      </c>
      <c r="C15" s="107"/>
      <c r="D15" s="107"/>
      <c r="E15" s="107"/>
      <c r="F15" s="107"/>
      <c r="G15" s="107"/>
      <c r="H15" s="107"/>
      <c r="I15" s="107"/>
      <c r="J15" s="107"/>
      <c r="K15" s="107"/>
    </row>
    <row r="16" spans="1:18">
      <c r="B16" s="107"/>
      <c r="C16" s="107"/>
      <c r="D16" s="107"/>
      <c r="E16" s="107"/>
      <c r="F16" s="107"/>
      <c r="G16" s="107"/>
      <c r="H16" s="107"/>
      <c r="I16" s="107"/>
      <c r="J16" s="107"/>
      <c r="K16" s="107"/>
    </row>
    <row r="17" spans="1:12">
      <c r="B17" s="107"/>
      <c r="C17" s="107"/>
      <c r="D17" s="107"/>
      <c r="E17" s="107"/>
      <c r="F17" s="107"/>
      <c r="G17" s="107"/>
      <c r="H17" s="107"/>
      <c r="I17" s="107"/>
      <c r="J17" s="107"/>
      <c r="K17" s="107"/>
    </row>
    <row r="18" spans="1:12">
      <c r="B18" s="107"/>
      <c r="C18" s="107"/>
      <c r="D18" s="107"/>
      <c r="E18" s="107"/>
      <c r="F18" s="107"/>
      <c r="G18" s="107"/>
      <c r="H18" s="107"/>
      <c r="I18" s="107"/>
      <c r="J18" s="107"/>
      <c r="K18" s="107"/>
    </row>
    <row r="19" spans="1:12">
      <c r="B19" s="72"/>
      <c r="C19" s="72"/>
      <c r="D19" s="72"/>
      <c r="E19" s="72"/>
      <c r="F19" s="72"/>
      <c r="G19" s="72"/>
      <c r="H19" s="72"/>
      <c r="I19" s="72"/>
      <c r="J19" s="72"/>
      <c r="K19" s="72"/>
    </row>
    <row r="20" spans="1:12">
      <c r="A20" s="19" t="s">
        <v>100</v>
      </c>
      <c r="B20" s="73"/>
    </row>
    <row r="21" spans="1:12" ht="12.75" customHeight="1">
      <c r="B21" s="73" t="s">
        <v>38</v>
      </c>
      <c r="C21" s="93" t="s">
        <v>91</v>
      </c>
      <c r="D21" s="93"/>
      <c r="E21" s="93"/>
      <c r="F21" s="93"/>
      <c r="G21" s="93"/>
      <c r="H21" s="93"/>
      <c r="I21" s="93"/>
      <c r="J21" s="93"/>
      <c r="K21" s="93"/>
    </row>
    <row r="22" spans="1:12">
      <c r="B22" s="73"/>
      <c r="C22" s="93"/>
      <c r="D22" s="93"/>
      <c r="E22" s="93"/>
      <c r="F22" s="93"/>
      <c r="G22" s="93"/>
      <c r="H22" s="93"/>
      <c r="I22" s="93"/>
      <c r="J22" s="93"/>
      <c r="K22" s="93"/>
    </row>
    <row r="23" spans="1:12">
      <c r="B23" s="73"/>
      <c r="C23" s="93"/>
      <c r="D23" s="93"/>
      <c r="E23" s="93"/>
      <c r="F23" s="93"/>
      <c r="G23" s="93"/>
      <c r="H23" s="93"/>
      <c r="I23" s="93"/>
      <c r="J23" s="93"/>
      <c r="K23" s="93"/>
    </row>
    <row r="24" spans="1:12">
      <c r="B24" s="73"/>
      <c r="C24" s="93"/>
      <c r="D24" s="93"/>
      <c r="E24" s="93"/>
      <c r="F24" s="93"/>
      <c r="G24" s="93"/>
      <c r="H24" s="93"/>
      <c r="I24" s="93"/>
      <c r="J24" s="93"/>
      <c r="K24" s="93"/>
    </row>
    <row r="25" spans="1:12">
      <c r="B25" s="73"/>
      <c r="C25" s="93"/>
      <c r="D25" s="93"/>
      <c r="E25" s="93"/>
      <c r="F25" s="93"/>
      <c r="G25" s="93"/>
      <c r="H25" s="93"/>
      <c r="I25" s="93"/>
      <c r="J25" s="93"/>
      <c r="K25" s="93"/>
    </row>
    <row r="26" spans="1:12">
      <c r="B26" s="73"/>
    </row>
    <row r="27" spans="1:12">
      <c r="B27" s="73"/>
      <c r="C27" s="17" t="s">
        <v>3</v>
      </c>
      <c r="D27" s="16" t="s">
        <v>149</v>
      </c>
      <c r="E27" s="16" t="s">
        <v>99</v>
      </c>
      <c r="F27" s="16" t="s">
        <v>86</v>
      </c>
      <c r="G27" s="99" t="s">
        <v>69</v>
      </c>
      <c r="H27" s="99"/>
      <c r="I27" s="99"/>
      <c r="J27" s="99"/>
      <c r="K27" s="99"/>
    </row>
    <row r="28" spans="1:12">
      <c r="B28" s="73"/>
      <c r="D28" s="108" t="s">
        <v>39</v>
      </c>
      <c r="E28" s="108"/>
      <c r="G28" s="18"/>
      <c r="H28" s="16"/>
      <c r="I28" s="16"/>
      <c r="J28" s="16"/>
      <c r="K28" s="16"/>
    </row>
    <row r="29" spans="1:12">
      <c r="B29" s="73"/>
      <c r="D29" s="108" t="s">
        <v>40</v>
      </c>
      <c r="E29" s="108"/>
      <c r="G29" s="16"/>
      <c r="H29" s="16"/>
      <c r="I29" s="16"/>
      <c r="J29" s="16"/>
      <c r="K29" s="16"/>
    </row>
    <row r="30" spans="1:12">
      <c r="B30" s="73"/>
    </row>
    <row r="31" spans="1:12">
      <c r="B31" s="73"/>
      <c r="C31" s="17" t="s">
        <v>4</v>
      </c>
      <c r="D31" s="75" t="s">
        <v>74</v>
      </c>
      <c r="E31" s="16" t="s">
        <v>98</v>
      </c>
      <c r="F31" s="16" t="s">
        <v>86</v>
      </c>
      <c r="G31" s="99" t="s">
        <v>69</v>
      </c>
      <c r="H31" s="99"/>
      <c r="I31" s="99"/>
      <c r="J31" s="99"/>
      <c r="K31" s="99"/>
    </row>
    <row r="32" spans="1:12">
      <c r="B32" s="73"/>
      <c r="D32" s="108" t="s">
        <v>39</v>
      </c>
      <c r="E32" s="108"/>
      <c r="F32" s="18"/>
      <c r="G32" s="18"/>
      <c r="H32" s="99"/>
      <c r="I32" s="99"/>
      <c r="J32" s="99"/>
      <c r="K32" s="99"/>
      <c r="L32" s="99"/>
    </row>
    <row r="33" spans="1:31">
      <c r="B33" s="73"/>
      <c r="D33" s="108" t="s">
        <v>40</v>
      </c>
      <c r="E33" s="108"/>
      <c r="F33" s="69"/>
      <c r="G33" s="69"/>
    </row>
    <row r="34" spans="1:31">
      <c r="B34" s="73"/>
      <c r="D34" s="16"/>
      <c r="E34" s="16"/>
      <c r="F34" s="16"/>
      <c r="G34" s="16"/>
      <c r="H34" s="16"/>
      <c r="I34" s="16"/>
      <c r="J34" s="16"/>
      <c r="K34" s="16"/>
    </row>
    <row r="35" spans="1:31">
      <c r="A35" s="2"/>
      <c r="B35" s="73"/>
      <c r="C35" s="17" t="s">
        <v>5</v>
      </c>
      <c r="D35" s="16" t="s">
        <v>9</v>
      </c>
      <c r="E35" s="16" t="s">
        <v>144</v>
      </c>
      <c r="F35" s="16" t="s">
        <v>84</v>
      </c>
      <c r="G35" s="99" t="s">
        <v>145</v>
      </c>
      <c r="H35" s="99"/>
      <c r="I35" s="99"/>
      <c r="J35" s="99"/>
      <c r="K35" s="99"/>
    </row>
    <row r="36" spans="1:31">
      <c r="B36" s="73"/>
      <c r="C36" s="17"/>
      <c r="D36" s="108" t="s">
        <v>39</v>
      </c>
      <c r="E36" s="108"/>
      <c r="G36" s="18"/>
      <c r="H36" s="16"/>
      <c r="I36" s="16"/>
      <c r="J36" s="16"/>
      <c r="K36" s="16"/>
    </row>
    <row r="37" spans="1:31">
      <c r="B37" s="73"/>
      <c r="C37" s="17"/>
      <c r="D37" s="108" t="s">
        <v>40</v>
      </c>
      <c r="E37" s="108"/>
      <c r="G37" s="16"/>
      <c r="H37" s="16"/>
      <c r="I37" s="16"/>
      <c r="J37" s="16"/>
      <c r="K37" s="16"/>
    </row>
    <row r="38" spans="1:31">
      <c r="B38" s="73"/>
      <c r="C38" s="17"/>
      <c r="M38" s="30"/>
      <c r="N38" s="70"/>
      <c r="O38" s="70"/>
      <c r="P38" s="70"/>
    </row>
    <row r="39" spans="1:31">
      <c r="A39" s="2"/>
      <c r="B39" s="73"/>
      <c r="C39" s="17" t="s">
        <v>6</v>
      </c>
      <c r="D39" s="75" t="s">
        <v>10</v>
      </c>
      <c r="E39" s="16" t="s">
        <v>143</v>
      </c>
      <c r="F39" s="16" t="s">
        <v>85</v>
      </c>
      <c r="G39" s="99" t="s">
        <v>70</v>
      </c>
      <c r="H39" s="99"/>
      <c r="I39" s="99"/>
      <c r="J39" s="99"/>
      <c r="K39" s="99"/>
    </row>
    <row r="40" spans="1:31">
      <c r="B40" s="73"/>
      <c r="D40" s="108" t="s">
        <v>39</v>
      </c>
      <c r="E40" s="108"/>
      <c r="G40" s="18"/>
    </row>
    <row r="41" spans="1:31">
      <c r="B41" s="73"/>
      <c r="D41" s="108" t="s">
        <v>40</v>
      </c>
      <c r="E41" s="108"/>
      <c r="G41" s="69"/>
    </row>
    <row r="42" spans="1:31">
      <c r="B42" s="73"/>
    </row>
    <row r="43" spans="1:31">
      <c r="B43" s="73"/>
    </row>
    <row r="44" spans="1:31">
      <c r="B44" s="73"/>
    </row>
    <row r="45" spans="1:31" ht="12.75" customHeight="1">
      <c r="B45" s="73" t="s">
        <v>41</v>
      </c>
      <c r="C45" s="93" t="s">
        <v>94</v>
      </c>
      <c r="D45" s="93"/>
      <c r="E45" s="93"/>
      <c r="F45" s="93"/>
      <c r="G45" s="93"/>
      <c r="H45" s="93"/>
      <c r="I45" s="93"/>
      <c r="J45" s="93"/>
      <c r="K45" s="93"/>
    </row>
    <row r="46" spans="1:31">
      <c r="B46" s="73"/>
      <c r="C46" s="93"/>
      <c r="D46" s="93"/>
      <c r="E46" s="93"/>
      <c r="F46" s="93"/>
      <c r="G46" s="93"/>
      <c r="H46" s="93"/>
      <c r="I46" s="93"/>
      <c r="J46" s="93"/>
      <c r="K46" s="93"/>
      <c r="N46" s="89"/>
      <c r="O46" s="89"/>
    </row>
    <row r="47" spans="1:31">
      <c r="B47" s="73"/>
      <c r="C47" s="16">
        <v>2.75</v>
      </c>
      <c r="D47" s="16">
        <v>2.65</v>
      </c>
      <c r="E47" s="16">
        <v>3.95</v>
      </c>
      <c r="F47" s="16">
        <v>1.74</v>
      </c>
      <c r="G47" s="16">
        <v>2.71</v>
      </c>
      <c r="H47" s="76">
        <v>3.1</v>
      </c>
      <c r="I47" s="16">
        <v>2.5299999999999998</v>
      </c>
      <c r="J47" s="16">
        <v>1.57</v>
      </c>
      <c r="K47" s="16">
        <v>2.2400000000000002</v>
      </c>
      <c r="L47" s="16">
        <v>3.67</v>
      </c>
      <c r="N47" s="90"/>
      <c r="O47" s="90"/>
      <c r="P47"/>
      <c r="Q47"/>
      <c r="R47"/>
      <c r="S47"/>
      <c r="T47"/>
      <c r="U47"/>
      <c r="V47"/>
      <c r="W47"/>
      <c r="X47"/>
      <c r="Y47"/>
      <c r="Z47"/>
      <c r="AA47"/>
      <c r="AB47"/>
      <c r="AC47"/>
      <c r="AD47"/>
      <c r="AE47"/>
    </row>
    <row r="48" spans="1:31" ht="12" customHeight="1">
      <c r="B48" s="73"/>
      <c r="C48" s="76">
        <v>4</v>
      </c>
      <c r="D48" s="16">
        <v>3.21</v>
      </c>
      <c r="E48" s="16">
        <v>1.95</v>
      </c>
      <c r="F48" s="16">
        <v>3.75</v>
      </c>
      <c r="G48" s="16">
        <v>1.45</v>
      </c>
      <c r="H48" s="16">
        <v>3.09</v>
      </c>
      <c r="I48" s="16">
        <v>2.29</v>
      </c>
      <c r="J48" s="16">
        <v>2.66</v>
      </c>
      <c r="K48" s="16">
        <v>3.97</v>
      </c>
      <c r="L48" s="76">
        <v>2.5</v>
      </c>
      <c r="N48"/>
      <c r="O48"/>
      <c r="P48"/>
      <c r="Q48"/>
      <c r="R48"/>
      <c r="S48"/>
      <c r="T48"/>
      <c r="U48"/>
      <c r="V48"/>
      <c r="W48"/>
      <c r="X48"/>
      <c r="Y48"/>
      <c r="Z48"/>
      <c r="AA48"/>
      <c r="AB48"/>
      <c r="AC48"/>
      <c r="AD48"/>
      <c r="AE48"/>
    </row>
    <row r="49" spans="1:31">
      <c r="B49" s="73"/>
      <c r="C49" s="16">
        <v>2.5499999999999998</v>
      </c>
      <c r="D49" s="16">
        <v>3.54</v>
      </c>
      <c r="E49" s="16">
        <v>2.0699999999999998</v>
      </c>
      <c r="F49" s="16">
        <v>0.61</v>
      </c>
      <c r="G49" s="16">
        <v>2.79</v>
      </c>
      <c r="H49" s="16">
        <v>3.55</v>
      </c>
      <c r="I49" s="16">
        <v>3.92</v>
      </c>
      <c r="J49" s="16">
        <v>3.47</v>
      </c>
      <c r="K49" s="16">
        <v>2.14</v>
      </c>
      <c r="L49" s="16">
        <v>1.28</v>
      </c>
      <c r="N49"/>
      <c r="O49"/>
      <c r="P49"/>
      <c r="Q49"/>
      <c r="R49"/>
      <c r="S49"/>
      <c r="T49"/>
      <c r="U49"/>
      <c r="V49"/>
      <c r="W49"/>
      <c r="X49"/>
      <c r="Y49"/>
      <c r="Z49"/>
      <c r="AA49"/>
      <c r="AB49"/>
      <c r="AC49"/>
      <c r="AD49"/>
      <c r="AE49"/>
    </row>
    <row r="50" spans="1:31" ht="12.75" customHeight="1">
      <c r="B50" s="73"/>
      <c r="C50" s="17" t="s">
        <v>7</v>
      </c>
      <c r="D50" s="94" t="s">
        <v>56</v>
      </c>
      <c r="E50" s="93"/>
      <c r="F50" s="93"/>
      <c r="G50" s="93"/>
      <c r="H50" s="93"/>
      <c r="I50" s="93"/>
      <c r="J50" s="93"/>
      <c r="K50" s="93"/>
      <c r="N50"/>
      <c r="O50"/>
      <c r="P50"/>
      <c r="Q50"/>
      <c r="R50"/>
      <c r="S50"/>
      <c r="T50"/>
      <c r="U50"/>
      <c r="V50"/>
      <c r="W50"/>
      <c r="X50"/>
      <c r="Y50"/>
      <c r="Z50"/>
      <c r="AA50"/>
      <c r="AB50"/>
      <c r="AC50"/>
      <c r="AD50"/>
      <c r="AE50"/>
    </row>
    <row r="51" spans="1:31">
      <c r="B51" s="73"/>
      <c r="D51" s="93"/>
      <c r="E51" s="93"/>
      <c r="F51" s="93"/>
      <c r="G51" s="93"/>
      <c r="H51" s="93"/>
      <c r="I51" s="93"/>
      <c r="J51" s="93"/>
      <c r="K51" s="93"/>
      <c r="N51"/>
      <c r="O51"/>
      <c r="P51"/>
      <c r="Q51"/>
      <c r="R51"/>
      <c r="S51"/>
      <c r="T51"/>
      <c r="U51"/>
      <c r="V51"/>
      <c r="W51"/>
      <c r="X51"/>
      <c r="Y51"/>
      <c r="Z51"/>
      <c r="AA51"/>
      <c r="AB51"/>
      <c r="AC51"/>
      <c r="AD51"/>
      <c r="AE51"/>
    </row>
    <row r="52" spans="1:31">
      <c r="B52" s="73"/>
      <c r="C52" s="17"/>
      <c r="D52" s="94"/>
      <c r="E52" s="93"/>
      <c r="F52" s="93"/>
      <c r="G52" s="93"/>
      <c r="H52" s="93"/>
      <c r="I52" s="93"/>
      <c r="J52" s="93"/>
      <c r="K52" s="93"/>
      <c r="N52"/>
      <c r="O52"/>
      <c r="P52"/>
      <c r="Q52"/>
      <c r="R52"/>
      <c r="S52"/>
      <c r="T52"/>
      <c r="U52"/>
      <c r="V52"/>
      <c r="W52"/>
      <c r="X52"/>
      <c r="Y52"/>
      <c r="Z52"/>
      <c r="AA52"/>
      <c r="AB52"/>
      <c r="AC52"/>
      <c r="AD52"/>
      <c r="AE52"/>
    </row>
    <row r="53" spans="1:31">
      <c r="B53" s="73"/>
      <c r="C53" s="17"/>
      <c r="D53" s="93"/>
      <c r="E53" s="93"/>
      <c r="F53" s="93"/>
      <c r="G53" s="93"/>
      <c r="H53" s="93"/>
      <c r="I53" s="93"/>
      <c r="J53" s="93"/>
      <c r="K53" s="93"/>
      <c r="N53"/>
      <c r="O53"/>
      <c r="P53"/>
      <c r="Q53"/>
      <c r="R53"/>
      <c r="S53"/>
      <c r="T53"/>
      <c r="U53"/>
      <c r="V53"/>
      <c r="W53"/>
      <c r="X53"/>
      <c r="Y53"/>
      <c r="Z53"/>
      <c r="AA53"/>
      <c r="AB53"/>
      <c r="AC53"/>
      <c r="AD53"/>
      <c r="AE53"/>
    </row>
    <row r="54" spans="1:31">
      <c r="A54" s="2"/>
      <c r="B54" s="73"/>
      <c r="C54" s="17"/>
      <c r="D54" s="24"/>
      <c r="E54" s="24"/>
      <c r="F54" s="24"/>
      <c r="G54" s="24"/>
      <c r="H54" s="24"/>
      <c r="I54" s="24"/>
      <c r="J54" s="24"/>
      <c r="K54" s="24"/>
      <c r="N54"/>
      <c r="O54"/>
      <c r="P54"/>
      <c r="Q54"/>
      <c r="R54"/>
      <c r="S54"/>
      <c r="T54"/>
      <c r="U54"/>
      <c r="V54"/>
      <c r="W54"/>
      <c r="X54"/>
      <c r="Y54"/>
      <c r="Z54"/>
      <c r="AA54"/>
      <c r="AB54"/>
      <c r="AC54"/>
      <c r="AD54"/>
      <c r="AE54"/>
    </row>
    <row r="55" spans="1:31" ht="12.75" customHeight="1">
      <c r="B55" s="73"/>
      <c r="C55" s="113" t="s">
        <v>150</v>
      </c>
      <c r="D55" s="113"/>
      <c r="E55" s="113"/>
      <c r="F55" s="113"/>
      <c r="G55" s="113"/>
      <c r="H55" s="113"/>
      <c r="I55" s="113"/>
      <c r="J55" s="113"/>
      <c r="K55" s="113"/>
      <c r="N55"/>
      <c r="O55"/>
      <c r="P55"/>
      <c r="Q55"/>
      <c r="R55"/>
      <c r="S55"/>
      <c r="T55"/>
      <c r="U55"/>
      <c r="V55"/>
      <c r="W55"/>
      <c r="X55"/>
      <c r="Y55"/>
      <c r="Z55"/>
      <c r="AA55"/>
      <c r="AB55"/>
      <c r="AC55"/>
      <c r="AD55"/>
      <c r="AE55"/>
    </row>
    <row r="56" spans="1:31" ht="12.75" customHeight="1">
      <c r="B56" s="73"/>
      <c r="C56" s="17" t="s">
        <v>4</v>
      </c>
      <c r="D56" s="94" t="s">
        <v>87</v>
      </c>
      <c r="E56" s="93"/>
      <c r="F56" s="93"/>
      <c r="G56" s="93"/>
      <c r="H56" s="93"/>
      <c r="I56" s="93"/>
      <c r="J56" s="93"/>
      <c r="K56" s="93"/>
      <c r="N56"/>
      <c r="O56"/>
      <c r="P56"/>
      <c r="Q56"/>
      <c r="R56"/>
      <c r="S56"/>
      <c r="T56"/>
      <c r="U56"/>
      <c r="V56"/>
      <c r="W56"/>
      <c r="X56"/>
      <c r="Y56"/>
      <c r="Z56"/>
      <c r="AA56"/>
      <c r="AB56"/>
      <c r="AC56"/>
      <c r="AD56"/>
      <c r="AE56"/>
    </row>
    <row r="57" spans="1:31">
      <c r="B57" s="73"/>
      <c r="C57" s="17"/>
      <c r="D57" s="94"/>
      <c r="E57" s="93"/>
      <c r="F57" s="93"/>
      <c r="G57" s="93"/>
      <c r="H57" s="93"/>
      <c r="I57" s="93"/>
      <c r="J57" s="93"/>
      <c r="K57" s="69"/>
      <c r="N57"/>
      <c r="O57"/>
      <c r="P57"/>
      <c r="Q57"/>
      <c r="R57"/>
      <c r="S57"/>
      <c r="T57"/>
      <c r="U57"/>
      <c r="V57"/>
      <c r="W57"/>
      <c r="X57"/>
      <c r="Y57"/>
      <c r="Z57"/>
      <c r="AA57"/>
      <c r="AB57"/>
      <c r="AC57"/>
      <c r="AD57"/>
      <c r="AE57"/>
    </row>
    <row r="58" spans="1:31">
      <c r="B58" s="73"/>
      <c r="C58" s="17"/>
      <c r="N58"/>
      <c r="O58"/>
      <c r="P58"/>
      <c r="Q58"/>
      <c r="R58"/>
      <c r="S58"/>
      <c r="T58"/>
      <c r="U58"/>
      <c r="V58"/>
      <c r="W58"/>
      <c r="X58"/>
      <c r="Y58"/>
      <c r="Z58"/>
      <c r="AA58"/>
      <c r="AB58"/>
      <c r="AC58"/>
      <c r="AD58"/>
      <c r="AE58"/>
    </row>
    <row r="59" spans="1:31" ht="12.75" customHeight="1">
      <c r="B59" s="73"/>
      <c r="C59" s="17" t="s">
        <v>5</v>
      </c>
      <c r="D59" s="94" t="s">
        <v>151</v>
      </c>
      <c r="E59" s="93"/>
      <c r="F59" s="93"/>
      <c r="G59" s="93"/>
      <c r="H59" s="93"/>
      <c r="I59" s="93"/>
      <c r="J59" s="93"/>
      <c r="K59" s="93"/>
      <c r="N59"/>
      <c r="O59"/>
      <c r="P59"/>
      <c r="Q59"/>
      <c r="R59"/>
      <c r="S59"/>
      <c r="T59"/>
      <c r="U59"/>
      <c r="V59"/>
      <c r="W59"/>
      <c r="X59"/>
      <c r="Y59"/>
      <c r="Z59"/>
      <c r="AA59"/>
      <c r="AB59"/>
      <c r="AC59"/>
      <c r="AD59"/>
      <c r="AE59"/>
    </row>
    <row r="60" spans="1:31">
      <c r="A60" s="2"/>
      <c r="B60" s="73"/>
      <c r="C60" s="17"/>
      <c r="D60" s="94"/>
      <c r="E60" s="93"/>
      <c r="F60" s="93"/>
      <c r="G60" s="93"/>
      <c r="H60" s="93"/>
      <c r="I60" s="93"/>
      <c r="J60" s="93"/>
      <c r="K60" s="24"/>
      <c r="N60"/>
      <c r="O60"/>
      <c r="P60"/>
      <c r="Q60"/>
      <c r="R60"/>
      <c r="S60"/>
      <c r="T60"/>
      <c r="U60"/>
      <c r="V60"/>
      <c r="W60"/>
      <c r="X60"/>
      <c r="Y60"/>
      <c r="Z60"/>
      <c r="AA60"/>
      <c r="AB60"/>
      <c r="AC60"/>
      <c r="AD60"/>
      <c r="AE60"/>
    </row>
    <row r="61" spans="1:31">
      <c r="B61" s="73"/>
      <c r="C61" s="17"/>
      <c r="N61"/>
      <c r="O61"/>
      <c r="P61"/>
      <c r="Q61"/>
      <c r="R61"/>
      <c r="S61"/>
      <c r="T61"/>
      <c r="U61"/>
      <c r="V61"/>
      <c r="W61"/>
      <c r="X61"/>
      <c r="Y61"/>
      <c r="Z61"/>
      <c r="AA61"/>
      <c r="AB61"/>
      <c r="AC61"/>
      <c r="AD61"/>
      <c r="AE61"/>
    </row>
    <row r="62" spans="1:31">
      <c r="A62" s="2"/>
      <c r="B62" s="73"/>
      <c r="C62" s="17" t="s">
        <v>6</v>
      </c>
      <c r="D62" s="94" t="s">
        <v>89</v>
      </c>
      <c r="E62" s="93"/>
      <c r="F62" s="93"/>
      <c r="G62" s="93"/>
      <c r="H62" s="93"/>
      <c r="I62" s="93"/>
      <c r="J62" s="93"/>
      <c r="K62" s="93"/>
    </row>
    <row r="63" spans="1:31">
      <c r="A63" s="2"/>
      <c r="B63" s="73"/>
      <c r="C63" s="17"/>
      <c r="D63" s="94"/>
      <c r="E63" s="93"/>
      <c r="F63" s="93"/>
      <c r="G63" s="93"/>
      <c r="H63" s="93"/>
      <c r="I63" s="93"/>
      <c r="J63" s="93"/>
      <c r="K63" s="24"/>
    </row>
    <row r="64" spans="1:31">
      <c r="A64" s="2"/>
      <c r="B64" s="73"/>
      <c r="C64" s="17"/>
    </row>
    <row r="65" spans="1:12" ht="12.75" customHeight="1">
      <c r="A65" s="2"/>
      <c r="B65" s="73"/>
      <c r="C65" s="17" t="s">
        <v>8</v>
      </c>
      <c r="D65" s="94" t="s">
        <v>88</v>
      </c>
      <c r="E65" s="93"/>
      <c r="F65" s="93"/>
      <c r="G65" s="93"/>
      <c r="H65" s="93"/>
      <c r="I65" s="93"/>
      <c r="J65" s="93"/>
      <c r="K65" s="93"/>
      <c r="L65" s="77"/>
    </row>
    <row r="66" spans="1:12">
      <c r="A66" s="2"/>
      <c r="B66" s="73"/>
      <c r="C66" s="17"/>
      <c r="D66" s="94"/>
      <c r="E66" s="93"/>
      <c r="F66" s="93"/>
      <c r="G66" s="93"/>
      <c r="H66" s="93"/>
      <c r="I66" s="93"/>
      <c r="J66" s="93"/>
      <c r="K66" s="24"/>
    </row>
    <row r="67" spans="1:12">
      <c r="A67" s="23"/>
      <c r="B67" s="24"/>
      <c r="C67" s="24"/>
      <c r="D67" s="24"/>
      <c r="E67" s="24"/>
      <c r="F67" s="24"/>
      <c r="G67" s="24"/>
    </row>
    <row r="68" spans="1:12" ht="12.75" customHeight="1">
      <c r="A68" s="2"/>
      <c r="B68" s="73"/>
      <c r="C68" s="17" t="s">
        <v>12</v>
      </c>
      <c r="D68" s="93" t="s">
        <v>92</v>
      </c>
      <c r="E68" s="93"/>
      <c r="F68" s="93"/>
      <c r="G68" s="93"/>
      <c r="H68" s="93"/>
      <c r="I68" s="93"/>
      <c r="J68" s="93"/>
      <c r="K68" s="93"/>
    </row>
    <row r="69" spans="1:12">
      <c r="B69" s="73"/>
      <c r="C69" s="17"/>
      <c r="D69" s="93"/>
      <c r="E69" s="93"/>
      <c r="F69" s="93"/>
      <c r="G69" s="93"/>
      <c r="H69" s="93"/>
      <c r="I69" s="93"/>
      <c r="J69" s="93"/>
      <c r="K69" s="93"/>
    </row>
    <row r="70" spans="1:12">
      <c r="B70" s="73"/>
      <c r="C70" s="24"/>
      <c r="D70" s="92"/>
      <c r="E70" s="92"/>
      <c r="F70" s="92"/>
      <c r="G70" s="92"/>
      <c r="H70" s="92"/>
      <c r="I70" s="92"/>
      <c r="J70" s="92"/>
      <c r="K70" s="92"/>
    </row>
    <row r="71" spans="1:12">
      <c r="A71" s="2"/>
      <c r="B71" s="73"/>
      <c r="C71" s="24"/>
      <c r="D71" s="92"/>
      <c r="E71" s="92"/>
      <c r="F71" s="92"/>
      <c r="G71" s="92"/>
      <c r="H71" s="92"/>
      <c r="I71" s="92"/>
      <c r="J71" s="92"/>
      <c r="K71" s="92"/>
    </row>
    <row r="72" spans="1:12">
      <c r="A72" s="2"/>
      <c r="B72" s="73"/>
      <c r="C72" s="24"/>
      <c r="D72" s="92"/>
      <c r="E72" s="92"/>
      <c r="F72" s="92"/>
      <c r="G72" s="92"/>
      <c r="H72" s="92"/>
      <c r="I72" s="92"/>
      <c r="J72" s="92"/>
      <c r="K72" s="92"/>
    </row>
    <row r="73" spans="1:12">
      <c r="B73" s="73"/>
      <c r="C73" s="24"/>
      <c r="D73" s="24"/>
      <c r="E73" s="24"/>
      <c r="F73" s="24"/>
      <c r="G73" s="24"/>
      <c r="H73" s="24"/>
      <c r="I73" s="24"/>
      <c r="J73" s="24"/>
      <c r="K73" s="24"/>
    </row>
    <row r="74" spans="1:12">
      <c r="B74" s="73"/>
      <c r="C74" s="24"/>
      <c r="D74" s="24"/>
      <c r="E74" s="24"/>
      <c r="F74" s="24"/>
      <c r="G74" s="24"/>
      <c r="H74" s="24"/>
      <c r="I74" s="24"/>
      <c r="J74" s="24"/>
      <c r="K74" s="24"/>
    </row>
    <row r="75" spans="1:12">
      <c r="B75" s="73"/>
    </row>
    <row r="76" spans="1:12" ht="15" customHeight="1">
      <c r="B76" s="73" t="s">
        <v>42</v>
      </c>
      <c r="C76" s="93" t="s">
        <v>93</v>
      </c>
      <c r="D76" s="93"/>
      <c r="E76" s="93"/>
      <c r="F76" s="93"/>
      <c r="G76" s="93"/>
      <c r="H76" s="93"/>
      <c r="I76" s="93"/>
      <c r="J76" s="93"/>
      <c r="K76" s="93"/>
    </row>
    <row r="77" spans="1:12">
      <c r="B77" s="73"/>
      <c r="C77" s="17" t="s">
        <v>3</v>
      </c>
      <c r="D77" s="110" t="s">
        <v>146</v>
      </c>
      <c r="E77" s="94"/>
      <c r="F77" s="94"/>
      <c r="G77" s="94"/>
      <c r="H77" s="94"/>
      <c r="I77" s="94"/>
      <c r="J77" s="94"/>
      <c r="K77" s="94"/>
    </row>
    <row r="78" spans="1:12">
      <c r="B78" s="73"/>
      <c r="C78" s="17"/>
      <c r="D78" s="109"/>
      <c r="E78" s="109"/>
      <c r="F78" s="109"/>
      <c r="G78" s="109"/>
      <c r="H78" s="109"/>
      <c r="I78" s="109"/>
    </row>
    <row r="79" spans="1:12">
      <c r="B79" s="73"/>
      <c r="C79" s="17"/>
      <c r="D79" s="109"/>
      <c r="E79" s="109"/>
      <c r="F79" s="109"/>
      <c r="G79" s="109"/>
      <c r="H79" s="109"/>
      <c r="I79" s="109"/>
    </row>
    <row r="80" spans="1:12">
      <c r="B80" s="73"/>
      <c r="C80" s="17"/>
      <c r="D80" s="75"/>
      <c r="E80" s="69"/>
      <c r="F80" s="69"/>
      <c r="G80" s="69"/>
    </row>
    <row r="81" spans="2:12" ht="12" customHeight="1">
      <c r="B81" s="73"/>
      <c r="C81" s="17" t="s">
        <v>4</v>
      </c>
      <c r="D81" s="110" t="s">
        <v>147</v>
      </c>
      <c r="E81" s="94"/>
      <c r="F81" s="94"/>
      <c r="G81" s="94"/>
      <c r="H81" s="94"/>
      <c r="I81" s="94"/>
      <c r="J81" s="94"/>
      <c r="K81" s="94"/>
    </row>
    <row r="82" spans="2:12">
      <c r="B82" s="73"/>
      <c r="D82" s="109"/>
      <c r="E82" s="109"/>
      <c r="F82" s="109"/>
      <c r="G82" s="109"/>
      <c r="H82" s="109"/>
      <c r="I82" s="109"/>
    </row>
    <row r="83" spans="2:12">
      <c r="B83" s="73"/>
      <c r="D83" s="109"/>
      <c r="E83" s="109"/>
      <c r="F83" s="109"/>
      <c r="G83" s="109"/>
      <c r="H83" s="109"/>
      <c r="I83" s="109"/>
    </row>
    <row r="84" spans="2:12">
      <c r="B84" s="73"/>
      <c r="D84" s="24"/>
      <c r="E84" s="24"/>
      <c r="F84" s="24"/>
      <c r="G84" s="24"/>
      <c r="H84" s="24"/>
      <c r="I84" s="24"/>
    </row>
    <row r="85" spans="2:12">
      <c r="B85" s="73"/>
      <c r="D85" s="24"/>
      <c r="E85" s="24"/>
      <c r="F85" s="24"/>
      <c r="G85" s="24"/>
      <c r="H85" s="24"/>
      <c r="I85" s="24"/>
    </row>
    <row r="86" spans="2:12">
      <c r="B86" s="73"/>
    </row>
    <row r="87" spans="2:12" ht="12.75" customHeight="1">
      <c r="B87" s="73" t="s">
        <v>43</v>
      </c>
      <c r="C87" s="93" t="s">
        <v>90</v>
      </c>
      <c r="D87" s="93"/>
      <c r="E87" s="93"/>
      <c r="F87" s="93"/>
      <c r="G87" s="93"/>
      <c r="H87" s="93"/>
      <c r="I87" s="93"/>
      <c r="J87" s="93"/>
      <c r="K87" s="93"/>
    </row>
    <row r="88" spans="2:12">
      <c r="B88" s="73"/>
      <c r="C88" s="93"/>
      <c r="D88" s="93"/>
      <c r="E88" s="93"/>
      <c r="F88" s="93"/>
      <c r="G88" s="93"/>
      <c r="H88" s="93"/>
      <c r="I88" s="93"/>
      <c r="J88" s="93"/>
      <c r="K88" s="93"/>
    </row>
    <row r="89" spans="2:12">
      <c r="B89" s="73"/>
      <c r="C89" s="74">
        <v>2.75</v>
      </c>
      <c r="D89" s="74">
        <v>2.65</v>
      </c>
      <c r="E89" s="74">
        <v>3.95</v>
      </c>
      <c r="F89" s="74">
        <v>1.74</v>
      </c>
      <c r="G89" s="74">
        <v>2.71</v>
      </c>
      <c r="H89" s="76">
        <v>3.1</v>
      </c>
      <c r="I89" s="74">
        <v>2.5299999999999998</v>
      </c>
      <c r="J89" s="74">
        <v>1.57</v>
      </c>
      <c r="K89" s="74">
        <v>2.2400000000000002</v>
      </c>
      <c r="L89" s="74">
        <v>3.67</v>
      </c>
    </row>
    <row r="90" spans="2:12">
      <c r="B90" s="73"/>
      <c r="C90" s="76">
        <v>4</v>
      </c>
      <c r="D90" s="74">
        <v>3.21</v>
      </c>
      <c r="E90" s="74">
        <v>1.95</v>
      </c>
      <c r="F90" s="74">
        <v>3.75</v>
      </c>
      <c r="G90" s="74">
        <v>1.45</v>
      </c>
      <c r="H90" s="74">
        <v>3.09</v>
      </c>
      <c r="I90" s="74">
        <v>2.29</v>
      </c>
      <c r="J90" s="74">
        <v>2.66</v>
      </c>
      <c r="K90" s="74">
        <v>3.97</v>
      </c>
      <c r="L90" s="76">
        <v>2.5</v>
      </c>
    </row>
    <row r="91" spans="2:12">
      <c r="B91" s="73"/>
      <c r="C91" s="74">
        <v>2.5499999999999998</v>
      </c>
      <c r="D91" s="74">
        <v>3.54</v>
      </c>
      <c r="E91" s="74">
        <v>2.0699999999999998</v>
      </c>
      <c r="F91" s="74">
        <v>0.61</v>
      </c>
      <c r="G91" s="74">
        <v>2.79</v>
      </c>
      <c r="H91" s="74">
        <v>3.55</v>
      </c>
      <c r="I91" s="74">
        <v>3.92</v>
      </c>
      <c r="J91" s="74">
        <v>3.47</v>
      </c>
      <c r="K91" s="74">
        <v>2.14</v>
      </c>
      <c r="L91" s="74">
        <v>1.28</v>
      </c>
    </row>
    <row r="92" spans="2:12" ht="12.75" customHeight="1">
      <c r="B92" s="73"/>
      <c r="C92" s="93" t="s">
        <v>148</v>
      </c>
      <c r="D92" s="93"/>
      <c r="E92" s="93"/>
      <c r="F92" s="93"/>
      <c r="G92" s="93"/>
      <c r="H92" s="93"/>
      <c r="I92" s="93"/>
      <c r="J92" s="93"/>
      <c r="K92" s="93"/>
    </row>
    <row r="93" spans="2:12">
      <c r="B93" s="73"/>
      <c r="D93" s="92"/>
      <c r="E93" s="92"/>
      <c r="F93" s="92"/>
      <c r="G93" s="92"/>
      <c r="H93" s="92"/>
      <c r="I93" s="92"/>
      <c r="J93" s="92"/>
      <c r="K93" s="92"/>
    </row>
    <row r="94" spans="2:12">
      <c r="B94" s="73"/>
      <c r="D94" s="92"/>
      <c r="E94" s="92"/>
      <c r="F94" s="92"/>
      <c r="G94" s="92"/>
      <c r="H94" s="92"/>
      <c r="I94" s="92"/>
      <c r="J94" s="92"/>
      <c r="K94" s="92"/>
    </row>
    <row r="95" spans="2:12">
      <c r="B95" s="73"/>
      <c r="D95" s="24"/>
      <c r="E95" s="24"/>
      <c r="F95" s="24"/>
      <c r="G95" s="24"/>
      <c r="H95" s="24"/>
      <c r="I95" s="24"/>
      <c r="J95" s="24"/>
      <c r="K95" s="24"/>
    </row>
    <row r="96" spans="2:12">
      <c r="B96" s="73"/>
      <c r="D96" s="24"/>
      <c r="E96" s="24"/>
      <c r="F96" s="24"/>
      <c r="G96" s="24"/>
      <c r="H96" s="24"/>
      <c r="I96" s="24"/>
      <c r="J96" s="24"/>
      <c r="K96" s="24"/>
    </row>
    <row r="97" spans="1:13">
      <c r="B97" s="73"/>
    </row>
    <row r="98" spans="1:13">
      <c r="B98" s="73"/>
      <c r="M98" s="111"/>
    </row>
    <row r="99" spans="1:13">
      <c r="A99" s="20" t="s">
        <v>101</v>
      </c>
      <c r="B99" s="73"/>
      <c r="M99" s="111"/>
    </row>
    <row r="100" spans="1:13" ht="12.75" customHeight="1">
      <c r="B100" s="73" t="s">
        <v>44</v>
      </c>
      <c r="C100" s="93" t="s">
        <v>152</v>
      </c>
      <c r="D100" s="93"/>
      <c r="E100" s="93"/>
      <c r="F100" s="93"/>
      <c r="G100" s="93"/>
      <c r="H100" s="93"/>
      <c r="I100" s="93"/>
      <c r="J100" s="93"/>
      <c r="K100" s="93"/>
      <c r="M100" s="111"/>
    </row>
    <row r="101" spans="1:13">
      <c r="B101" s="73"/>
      <c r="C101" s="93"/>
      <c r="D101" s="93"/>
      <c r="E101" s="93"/>
      <c r="F101" s="93"/>
      <c r="G101" s="93"/>
      <c r="H101" s="93"/>
      <c r="I101" s="93"/>
      <c r="J101" s="93"/>
      <c r="K101" s="93"/>
      <c r="M101" s="111"/>
    </row>
    <row r="102" spans="1:13" ht="12.75" customHeight="1">
      <c r="B102" s="73"/>
      <c r="C102" s="17" t="s">
        <v>16</v>
      </c>
      <c r="D102" s="93" t="s">
        <v>64</v>
      </c>
      <c r="E102" s="93"/>
      <c r="F102" s="93"/>
      <c r="G102" s="93"/>
      <c r="H102" s="93"/>
      <c r="I102" s="93"/>
      <c r="J102" s="93"/>
      <c r="K102" s="93"/>
    </row>
    <row r="103" spans="1:13" ht="12.75" customHeight="1">
      <c r="A103" s="14"/>
      <c r="B103" s="73"/>
      <c r="C103" s="17" t="s">
        <v>18</v>
      </c>
      <c r="D103" s="93" t="s">
        <v>35</v>
      </c>
      <c r="E103" s="93"/>
      <c r="F103" s="93"/>
      <c r="G103" s="93"/>
      <c r="H103" s="93"/>
      <c r="I103" s="93"/>
      <c r="J103" s="93"/>
      <c r="K103" s="93"/>
    </row>
    <row r="104" spans="1:13" ht="12.75" customHeight="1">
      <c r="B104" s="73"/>
      <c r="C104" s="17" t="s">
        <v>20</v>
      </c>
      <c r="D104" s="93" t="s">
        <v>63</v>
      </c>
      <c r="E104" s="93"/>
      <c r="F104" s="93"/>
      <c r="G104" s="93"/>
      <c r="H104" s="93"/>
      <c r="I104" s="93"/>
      <c r="J104" s="93"/>
      <c r="K104" s="93"/>
    </row>
    <row r="105" spans="1:13" ht="12.75" customHeight="1">
      <c r="A105" s="14"/>
      <c r="B105" s="73"/>
      <c r="C105" s="17" t="s">
        <v>21</v>
      </c>
      <c r="D105" s="93" t="s">
        <v>80</v>
      </c>
      <c r="E105" s="93"/>
      <c r="F105" s="93"/>
      <c r="G105" s="93"/>
      <c r="H105" s="93"/>
      <c r="I105" s="93"/>
      <c r="J105" s="93"/>
      <c r="K105" s="93"/>
    </row>
    <row r="106" spans="1:13">
      <c r="A106" s="14"/>
      <c r="B106" s="73"/>
      <c r="C106" s="17"/>
    </row>
    <row r="107" spans="1:13">
      <c r="A107" s="14"/>
      <c r="B107" s="73"/>
      <c r="C107" s="17"/>
    </row>
    <row r="108" spans="1:13" ht="12.75" customHeight="1">
      <c r="A108" s="14"/>
      <c r="B108" s="73" t="s">
        <v>45</v>
      </c>
      <c r="C108" s="94" t="s">
        <v>153</v>
      </c>
      <c r="D108" s="94"/>
      <c r="E108" s="94"/>
      <c r="F108" s="94"/>
      <c r="G108" s="94"/>
      <c r="H108" s="94"/>
      <c r="I108" s="94"/>
      <c r="J108" s="94"/>
      <c r="K108" s="94"/>
    </row>
    <row r="109" spans="1:13">
      <c r="A109" s="14"/>
      <c r="B109" s="73"/>
      <c r="C109" s="94"/>
      <c r="D109" s="94"/>
      <c r="E109" s="94"/>
      <c r="F109" s="94"/>
      <c r="G109" s="94"/>
      <c r="H109" s="94"/>
      <c r="I109" s="94"/>
      <c r="J109" s="94"/>
      <c r="K109" s="94"/>
    </row>
    <row r="110" spans="1:13" ht="12.75" customHeight="1">
      <c r="B110" s="73"/>
      <c r="C110" s="17" t="s">
        <v>16</v>
      </c>
      <c r="D110" s="93" t="s">
        <v>81</v>
      </c>
      <c r="E110" s="93"/>
      <c r="F110" s="93"/>
      <c r="G110" s="93"/>
      <c r="H110" s="93"/>
      <c r="I110" s="93"/>
      <c r="J110" s="93"/>
      <c r="K110" s="93"/>
    </row>
    <row r="111" spans="1:13" ht="12.75" customHeight="1">
      <c r="A111" s="14"/>
      <c r="B111" s="73"/>
      <c r="C111" s="17" t="s">
        <v>18</v>
      </c>
      <c r="D111" s="93" t="s">
        <v>65</v>
      </c>
      <c r="E111" s="93"/>
      <c r="F111" s="93"/>
      <c r="G111" s="93"/>
      <c r="H111" s="93"/>
      <c r="I111" s="93"/>
      <c r="J111" s="93"/>
      <c r="K111" s="93"/>
    </row>
    <row r="112" spans="1:13" ht="12.75" customHeight="1">
      <c r="B112" s="73"/>
      <c r="C112" s="17" t="s">
        <v>20</v>
      </c>
      <c r="D112" s="93" t="s">
        <v>35</v>
      </c>
      <c r="E112" s="93"/>
      <c r="F112" s="93"/>
      <c r="G112" s="93"/>
      <c r="H112" s="93"/>
      <c r="I112" s="93"/>
      <c r="J112" s="93"/>
      <c r="K112" s="93"/>
    </row>
    <row r="113" spans="1:11" ht="12.75" customHeight="1">
      <c r="A113" s="14"/>
      <c r="B113" s="73"/>
      <c r="C113" s="17" t="s">
        <v>21</v>
      </c>
      <c r="D113" s="93" t="s">
        <v>64</v>
      </c>
      <c r="E113" s="93"/>
      <c r="F113" s="93"/>
      <c r="G113" s="93"/>
      <c r="H113" s="93"/>
      <c r="I113" s="93"/>
      <c r="J113" s="93"/>
      <c r="K113" s="93"/>
    </row>
    <row r="114" spans="1:11">
      <c r="B114" s="73"/>
      <c r="C114" s="17"/>
    </row>
    <row r="115" spans="1:11">
      <c r="B115" s="73"/>
      <c r="C115" s="17"/>
    </row>
    <row r="116" spans="1:11" ht="12.75" customHeight="1">
      <c r="B116" s="73" t="s">
        <v>46</v>
      </c>
      <c r="C116" s="94" t="s">
        <v>61</v>
      </c>
      <c r="D116" s="94"/>
      <c r="E116" s="94"/>
      <c r="F116" s="94"/>
      <c r="G116" s="94"/>
      <c r="H116" s="94"/>
      <c r="I116" s="94"/>
      <c r="J116" s="94"/>
      <c r="K116" s="94"/>
    </row>
    <row r="117" spans="1:11" ht="12.75" customHeight="1">
      <c r="A117" s="2"/>
      <c r="B117" s="73"/>
      <c r="C117" s="17" t="s">
        <v>16</v>
      </c>
      <c r="D117" s="93" t="s">
        <v>67</v>
      </c>
      <c r="E117" s="93"/>
      <c r="F117" s="93"/>
      <c r="G117" s="93"/>
      <c r="H117" s="93"/>
      <c r="I117" s="93"/>
      <c r="J117" s="93"/>
      <c r="K117" s="93"/>
    </row>
    <row r="118" spans="1:11" ht="12.75" customHeight="1">
      <c r="B118" s="73"/>
      <c r="C118" s="17" t="s">
        <v>18</v>
      </c>
      <c r="D118" s="93" t="s">
        <v>36</v>
      </c>
      <c r="E118" s="93"/>
      <c r="F118" s="93"/>
      <c r="G118" s="93"/>
      <c r="H118" s="93"/>
      <c r="I118" s="93"/>
      <c r="J118" s="93"/>
      <c r="K118" s="93"/>
    </row>
    <row r="119" spans="1:11" ht="12.75" customHeight="1">
      <c r="B119" s="73"/>
      <c r="C119" s="17" t="s">
        <v>20</v>
      </c>
      <c r="D119" s="93" t="s">
        <v>68</v>
      </c>
      <c r="E119" s="93"/>
      <c r="F119" s="93"/>
      <c r="G119" s="93"/>
      <c r="H119" s="93"/>
      <c r="I119" s="93"/>
      <c r="J119" s="93"/>
      <c r="K119" s="93"/>
    </row>
    <row r="120" spans="1:11">
      <c r="B120" s="73"/>
      <c r="C120" s="17"/>
    </row>
    <row r="121" spans="1:11">
      <c r="B121" s="73"/>
    </row>
    <row r="122" spans="1:11" ht="12.75" customHeight="1">
      <c r="B122" s="73" t="s">
        <v>47</v>
      </c>
      <c r="C122" s="94" t="s">
        <v>154</v>
      </c>
      <c r="D122" s="94"/>
      <c r="E122" s="94"/>
      <c r="F122" s="94"/>
      <c r="G122" s="94"/>
      <c r="H122" s="94"/>
      <c r="I122" s="94"/>
      <c r="J122" s="94"/>
      <c r="K122" s="94"/>
    </row>
    <row r="123" spans="1:11">
      <c r="B123" s="73"/>
      <c r="C123" s="94"/>
      <c r="D123" s="94"/>
      <c r="E123" s="94"/>
      <c r="F123" s="94"/>
      <c r="G123" s="94"/>
      <c r="H123" s="94"/>
      <c r="I123" s="94"/>
      <c r="J123" s="94"/>
      <c r="K123" s="94"/>
    </row>
    <row r="124" spans="1:11">
      <c r="B124" s="73"/>
      <c r="C124" s="18"/>
      <c r="D124" s="18"/>
      <c r="E124" s="18"/>
      <c r="F124" s="18"/>
      <c r="G124" s="18"/>
      <c r="H124" s="18"/>
      <c r="I124" s="18"/>
      <c r="J124" s="18"/>
      <c r="K124" s="18"/>
    </row>
    <row r="125" spans="1:11" ht="12.75" customHeight="1">
      <c r="B125" s="73"/>
      <c r="C125" s="17" t="s">
        <v>3</v>
      </c>
      <c r="D125" s="93" t="s">
        <v>155</v>
      </c>
      <c r="E125" s="93"/>
      <c r="F125" s="93"/>
      <c r="G125" s="93"/>
      <c r="H125" s="93"/>
      <c r="I125" s="93"/>
      <c r="J125" s="93"/>
      <c r="K125" s="93"/>
    </row>
    <row r="126" spans="1:11">
      <c r="B126" s="73"/>
      <c r="D126" s="93"/>
      <c r="E126" s="93"/>
      <c r="F126" s="93"/>
      <c r="G126" s="93"/>
      <c r="H126" s="93"/>
      <c r="I126" s="93"/>
      <c r="J126" s="93"/>
      <c r="K126" s="93"/>
    </row>
    <row r="127" spans="1:11">
      <c r="B127" s="73"/>
      <c r="D127" s="92"/>
      <c r="E127" s="92"/>
      <c r="F127" s="92"/>
      <c r="G127" s="92"/>
      <c r="H127" s="92"/>
      <c r="I127" s="92"/>
      <c r="J127" s="92"/>
      <c r="K127" s="92"/>
    </row>
    <row r="128" spans="1:11">
      <c r="A128" s="2"/>
      <c r="B128" s="73"/>
      <c r="D128" s="92"/>
      <c r="E128" s="92"/>
      <c r="F128" s="92"/>
      <c r="G128" s="92"/>
      <c r="H128" s="92"/>
      <c r="I128" s="92"/>
      <c r="J128" s="92"/>
      <c r="K128" s="92"/>
    </row>
    <row r="129" spans="1:11">
      <c r="B129" s="73"/>
    </row>
    <row r="130" spans="1:11" ht="12.75" customHeight="1">
      <c r="B130" s="73"/>
      <c r="C130" s="17" t="s">
        <v>4</v>
      </c>
      <c r="D130" s="93" t="s">
        <v>156</v>
      </c>
      <c r="E130" s="93"/>
      <c r="F130" s="93"/>
      <c r="G130" s="93"/>
      <c r="H130" s="93"/>
      <c r="I130" s="93"/>
      <c r="J130" s="93"/>
      <c r="K130" s="93"/>
    </row>
    <row r="131" spans="1:11">
      <c r="B131" s="73"/>
      <c r="C131" s="17"/>
      <c r="D131" s="93"/>
      <c r="E131" s="93"/>
      <c r="F131" s="93"/>
      <c r="G131" s="93"/>
      <c r="H131" s="93"/>
      <c r="I131" s="93"/>
      <c r="J131" s="93"/>
      <c r="K131" s="93"/>
    </row>
    <row r="132" spans="1:11" ht="15.75">
      <c r="B132" s="73"/>
      <c r="C132" s="17"/>
      <c r="D132" s="24"/>
      <c r="E132" s="6" t="s">
        <v>82</v>
      </c>
      <c r="I132" s="24"/>
      <c r="J132" s="24"/>
      <c r="K132" s="24"/>
    </row>
    <row r="133" spans="1:11" ht="15.75">
      <c r="B133" s="73"/>
      <c r="C133" s="17"/>
      <c r="D133" s="24"/>
      <c r="E133" s="6" t="s">
        <v>83</v>
      </c>
      <c r="I133" s="24"/>
      <c r="J133" s="24"/>
      <c r="K133" s="24"/>
    </row>
    <row r="134" spans="1:11">
      <c r="B134" s="73"/>
      <c r="C134" s="17"/>
      <c r="D134" s="24"/>
      <c r="E134" s="24"/>
      <c r="F134" s="24"/>
      <c r="G134" s="24"/>
      <c r="H134" s="24"/>
      <c r="I134" s="24"/>
      <c r="J134" s="24"/>
      <c r="K134" s="24"/>
    </row>
    <row r="135" spans="1:11">
      <c r="B135" s="73"/>
    </row>
    <row r="136" spans="1:11" ht="12.75" customHeight="1">
      <c r="B136" s="73"/>
      <c r="C136" s="17" t="s">
        <v>5</v>
      </c>
      <c r="D136" s="93" t="s">
        <v>95</v>
      </c>
      <c r="E136" s="93"/>
      <c r="F136" s="93"/>
      <c r="G136" s="93"/>
      <c r="H136" s="93"/>
      <c r="I136" s="93"/>
      <c r="J136" s="93"/>
      <c r="K136" s="93"/>
    </row>
    <row r="137" spans="1:11">
      <c r="B137" s="73"/>
      <c r="D137" s="93"/>
      <c r="E137" s="93"/>
      <c r="F137" s="93"/>
      <c r="G137" s="93"/>
      <c r="H137" s="93"/>
      <c r="I137" s="93"/>
      <c r="J137" s="93"/>
      <c r="K137" s="93"/>
    </row>
    <row r="138" spans="1:11">
      <c r="B138" s="73"/>
    </row>
    <row r="139" spans="1:11">
      <c r="B139" s="73"/>
      <c r="D139" s="92"/>
      <c r="E139" s="92"/>
      <c r="F139" s="92"/>
      <c r="G139" s="92"/>
      <c r="H139" s="92"/>
      <c r="I139" s="92"/>
      <c r="J139" s="92"/>
      <c r="K139" s="92"/>
    </row>
    <row r="140" spans="1:11">
      <c r="A140" s="2"/>
      <c r="B140" s="73"/>
      <c r="D140" s="92"/>
      <c r="E140" s="92"/>
      <c r="F140" s="92"/>
      <c r="G140" s="92"/>
      <c r="H140" s="92"/>
      <c r="I140" s="92"/>
      <c r="J140" s="92"/>
      <c r="K140" s="92"/>
    </row>
    <row r="141" spans="1:11">
      <c r="B141" s="73"/>
      <c r="D141" s="92"/>
      <c r="E141" s="92"/>
      <c r="F141" s="92"/>
      <c r="G141" s="92"/>
      <c r="H141" s="92"/>
      <c r="I141" s="92"/>
      <c r="J141" s="92"/>
      <c r="K141" s="92"/>
    </row>
    <row r="142" spans="1:11">
      <c r="B142" s="73"/>
      <c r="D142" s="92"/>
      <c r="E142" s="92"/>
      <c r="F142" s="92"/>
      <c r="G142" s="92"/>
      <c r="H142" s="92"/>
      <c r="I142" s="92"/>
      <c r="J142" s="92"/>
      <c r="K142" s="92"/>
    </row>
    <row r="143" spans="1:11">
      <c r="B143" s="73"/>
    </row>
    <row r="144" spans="1:11" ht="12.75" customHeight="1">
      <c r="B144" s="73"/>
      <c r="C144" s="17" t="s">
        <v>6</v>
      </c>
      <c r="D144" s="93" t="s">
        <v>96</v>
      </c>
      <c r="E144" s="93"/>
      <c r="F144" s="93"/>
      <c r="G144" s="93"/>
      <c r="H144" s="93"/>
      <c r="I144" s="93"/>
      <c r="J144" s="93"/>
      <c r="K144" s="93"/>
    </row>
    <row r="145" spans="1:13">
      <c r="B145" s="73"/>
      <c r="D145" s="93"/>
      <c r="E145" s="93"/>
      <c r="F145" s="93"/>
      <c r="G145" s="93"/>
      <c r="H145" s="93"/>
      <c r="I145" s="93"/>
      <c r="J145" s="93"/>
      <c r="K145" s="93"/>
      <c r="M145" s="78"/>
    </row>
    <row r="146" spans="1:13">
      <c r="B146" s="73"/>
      <c r="C146" s="17"/>
      <c r="D146" s="92"/>
      <c r="E146" s="92"/>
      <c r="F146" s="92"/>
      <c r="G146" s="92"/>
      <c r="H146" s="92"/>
      <c r="I146" s="92"/>
      <c r="J146" s="92"/>
      <c r="K146" s="92"/>
    </row>
    <row r="147" spans="1:13">
      <c r="A147" s="2"/>
      <c r="B147" s="73"/>
      <c r="C147" s="17"/>
      <c r="D147" s="92"/>
      <c r="E147" s="92"/>
      <c r="F147" s="92"/>
      <c r="G147" s="92"/>
      <c r="H147" s="92"/>
      <c r="I147" s="92"/>
      <c r="J147" s="92"/>
      <c r="K147" s="92"/>
    </row>
    <row r="148" spans="1:13">
      <c r="B148" s="73"/>
      <c r="C148" s="17"/>
      <c r="D148" s="92"/>
      <c r="E148" s="92"/>
      <c r="F148" s="92"/>
      <c r="G148" s="92"/>
      <c r="H148" s="92"/>
      <c r="I148" s="92"/>
      <c r="J148" s="92"/>
      <c r="K148" s="92"/>
    </row>
    <row r="149" spans="1:13">
      <c r="B149" s="73"/>
      <c r="C149" s="17"/>
    </row>
    <row r="150" spans="1:13" ht="12.75" customHeight="1">
      <c r="B150" s="73"/>
      <c r="C150" s="17" t="s">
        <v>8</v>
      </c>
      <c r="D150" s="93" t="s">
        <v>97</v>
      </c>
      <c r="E150" s="93"/>
      <c r="F150" s="93"/>
      <c r="G150" s="93"/>
      <c r="H150" s="93"/>
      <c r="I150" s="93"/>
      <c r="J150" s="93"/>
      <c r="K150" s="93"/>
    </row>
    <row r="151" spans="1:13">
      <c r="B151" s="73"/>
      <c r="C151" s="17"/>
      <c r="D151" s="93"/>
      <c r="E151" s="93"/>
      <c r="F151" s="93"/>
      <c r="G151" s="93"/>
      <c r="H151" s="93"/>
      <c r="I151" s="93"/>
      <c r="J151" s="93"/>
      <c r="K151" s="93"/>
    </row>
    <row r="152" spans="1:13">
      <c r="A152" s="2"/>
      <c r="B152" s="73"/>
      <c r="C152" s="17"/>
      <c r="D152" s="92"/>
      <c r="E152" s="92"/>
      <c r="F152" s="92"/>
      <c r="G152" s="92"/>
      <c r="H152" s="92"/>
      <c r="I152" s="92"/>
      <c r="J152" s="92"/>
      <c r="K152" s="92"/>
    </row>
    <row r="153" spans="1:13">
      <c r="B153" s="73"/>
      <c r="C153" s="17"/>
      <c r="D153" s="92"/>
      <c r="E153" s="92"/>
      <c r="F153" s="92"/>
      <c r="G153" s="92"/>
      <c r="H153" s="92"/>
      <c r="I153" s="92"/>
      <c r="J153" s="92"/>
      <c r="K153" s="92"/>
    </row>
    <row r="154" spans="1:13">
      <c r="B154" s="73"/>
      <c r="C154" s="17"/>
      <c r="D154" s="92"/>
      <c r="E154" s="92"/>
      <c r="F154" s="92"/>
      <c r="G154" s="92"/>
      <c r="H154" s="92"/>
      <c r="I154" s="92"/>
      <c r="J154" s="92"/>
      <c r="K154" s="92"/>
    </row>
    <row r="155" spans="1:13">
      <c r="B155" s="73"/>
      <c r="C155" s="17"/>
      <c r="D155" s="24"/>
      <c r="E155" s="24"/>
      <c r="F155" s="24"/>
      <c r="G155" s="24"/>
      <c r="H155" s="24"/>
      <c r="I155" s="24"/>
    </row>
    <row r="156" spans="1:13">
      <c r="B156" s="73"/>
      <c r="M156" s="78"/>
    </row>
    <row r="157" spans="1:13" ht="12.75" customHeight="1">
      <c r="B157" s="73"/>
      <c r="C157" s="17" t="s">
        <v>12</v>
      </c>
      <c r="D157" s="93" t="s">
        <v>157</v>
      </c>
      <c r="E157" s="93"/>
      <c r="F157" s="93"/>
      <c r="G157" s="93"/>
      <c r="H157" s="93"/>
      <c r="I157" s="93"/>
      <c r="J157" s="93"/>
      <c r="K157" s="93"/>
      <c r="M157" s="79"/>
    </row>
    <row r="158" spans="1:13">
      <c r="B158" s="73"/>
      <c r="D158" s="92"/>
      <c r="E158" s="92"/>
      <c r="F158" s="92"/>
      <c r="G158" s="92"/>
      <c r="H158" s="92"/>
      <c r="I158" s="92"/>
      <c r="J158" s="92"/>
      <c r="K158" s="92"/>
      <c r="M158" s="77"/>
    </row>
    <row r="159" spans="1:13">
      <c r="B159" s="73"/>
      <c r="D159" s="69"/>
      <c r="E159" s="69"/>
      <c r="F159" s="69"/>
      <c r="M159" s="77"/>
    </row>
    <row r="160" spans="1:13">
      <c r="B160" s="73"/>
      <c r="D160" s="69"/>
      <c r="E160" s="69"/>
      <c r="F160" s="69"/>
      <c r="M160" s="77"/>
    </row>
    <row r="161" spans="1:15" ht="12.75" customHeight="1">
      <c r="B161" s="73"/>
      <c r="C161" s="17" t="s">
        <v>13</v>
      </c>
      <c r="D161" s="93" t="s">
        <v>104</v>
      </c>
      <c r="E161" s="93"/>
      <c r="F161" s="93"/>
      <c r="G161" s="93"/>
      <c r="H161" s="93"/>
      <c r="I161" s="93"/>
      <c r="J161" s="93"/>
      <c r="K161" s="93"/>
    </row>
    <row r="162" spans="1:15">
      <c r="B162" s="73"/>
      <c r="C162" s="17"/>
      <c r="D162" s="92"/>
      <c r="E162" s="92"/>
      <c r="F162" s="92"/>
      <c r="G162" s="92"/>
      <c r="H162" s="92"/>
      <c r="I162" s="92"/>
      <c r="J162" s="92"/>
      <c r="K162" s="92"/>
      <c r="M162" s="77"/>
    </row>
    <row r="163" spans="1:15">
      <c r="B163" s="73"/>
      <c r="C163" s="17"/>
      <c r="D163" s="69"/>
      <c r="E163" s="69"/>
      <c r="F163" s="69"/>
      <c r="M163" s="77"/>
    </row>
    <row r="164" spans="1:15">
      <c r="B164" s="73"/>
      <c r="C164" s="17"/>
      <c r="D164" s="69"/>
      <c r="E164" s="69"/>
      <c r="F164" s="69"/>
    </row>
    <row r="165" spans="1:15" ht="12.75" customHeight="1">
      <c r="B165" s="73"/>
      <c r="C165" s="17" t="s">
        <v>14</v>
      </c>
      <c r="D165" s="93" t="s">
        <v>72</v>
      </c>
      <c r="E165" s="93"/>
      <c r="F165" s="93"/>
      <c r="G165" s="93"/>
      <c r="H165" s="93"/>
      <c r="I165" s="93"/>
      <c r="J165" s="93"/>
      <c r="K165" s="93"/>
      <c r="O165" s="30"/>
    </row>
    <row r="166" spans="1:15">
      <c r="B166" s="73"/>
      <c r="C166" s="17"/>
      <c r="D166" s="112"/>
      <c r="E166" s="112"/>
      <c r="F166" s="112"/>
      <c r="G166" s="112"/>
      <c r="H166" s="112"/>
      <c r="I166" s="112"/>
      <c r="J166" s="112"/>
      <c r="K166" s="112"/>
      <c r="M166" s="77"/>
    </row>
    <row r="167" spans="1:15">
      <c r="B167" s="73"/>
      <c r="C167" s="17"/>
      <c r="D167" s="69"/>
      <c r="E167" s="69"/>
      <c r="F167" s="69"/>
      <c r="M167" s="77"/>
    </row>
    <row r="168" spans="1:15">
      <c r="B168" s="73"/>
      <c r="C168" s="17"/>
      <c r="D168" s="69"/>
      <c r="E168" s="69"/>
      <c r="F168" s="69"/>
    </row>
    <row r="169" spans="1:15" ht="12.75" customHeight="1">
      <c r="B169" s="73"/>
      <c r="C169" s="17" t="s">
        <v>71</v>
      </c>
      <c r="D169" s="93" t="s">
        <v>158</v>
      </c>
      <c r="E169" s="93"/>
      <c r="F169" s="93"/>
      <c r="G169" s="93"/>
      <c r="H169" s="93"/>
      <c r="I169" s="93"/>
      <c r="J169" s="93"/>
      <c r="K169" s="93"/>
    </row>
    <row r="170" spans="1:15">
      <c r="B170" s="73"/>
      <c r="D170" s="93"/>
      <c r="E170" s="93"/>
      <c r="F170" s="93"/>
      <c r="G170" s="93"/>
      <c r="H170" s="93"/>
      <c r="I170" s="93"/>
      <c r="J170" s="93"/>
      <c r="K170" s="93"/>
    </row>
    <row r="171" spans="1:15">
      <c r="B171" s="73"/>
      <c r="D171" s="92"/>
      <c r="E171" s="92"/>
      <c r="F171" s="92"/>
      <c r="G171" s="92"/>
      <c r="H171" s="92"/>
      <c r="I171" s="92"/>
      <c r="J171" s="92"/>
      <c r="K171" s="92"/>
    </row>
    <row r="172" spans="1:15">
      <c r="A172" s="2"/>
      <c r="B172" s="73"/>
      <c r="D172" s="92"/>
      <c r="E172" s="92"/>
      <c r="F172" s="92"/>
      <c r="G172" s="92"/>
      <c r="H172" s="92"/>
      <c r="I172" s="92"/>
      <c r="J172" s="92"/>
      <c r="K172" s="92"/>
    </row>
    <row r="173" spans="1:15">
      <c r="B173" s="73"/>
      <c r="D173" s="92"/>
      <c r="E173" s="92"/>
      <c r="F173" s="92"/>
      <c r="G173" s="92"/>
      <c r="H173" s="92"/>
      <c r="I173" s="92"/>
      <c r="J173" s="92"/>
      <c r="K173" s="92"/>
    </row>
    <row r="174" spans="1:15">
      <c r="B174" s="73"/>
      <c r="D174" s="24"/>
      <c r="E174" s="24"/>
      <c r="F174" s="24"/>
      <c r="G174" s="24"/>
      <c r="H174" s="24"/>
      <c r="I174" s="24"/>
    </row>
    <row r="175" spans="1:15">
      <c r="B175" s="73"/>
      <c r="D175" s="24"/>
      <c r="E175" s="24"/>
      <c r="F175" s="24"/>
      <c r="G175" s="24"/>
      <c r="H175" s="24"/>
      <c r="I175" s="24"/>
    </row>
    <row r="176" spans="1:15" ht="12.75" customHeight="1">
      <c r="B176" s="73"/>
    </row>
    <row r="177" spans="1:15" ht="12.75" customHeight="1">
      <c r="B177" s="73" t="s">
        <v>48</v>
      </c>
      <c r="C177" s="94" t="s">
        <v>159</v>
      </c>
      <c r="D177" s="94"/>
      <c r="E177" s="94"/>
      <c r="F177" s="94"/>
      <c r="G177" s="94"/>
      <c r="H177" s="94"/>
      <c r="I177" s="94"/>
      <c r="J177" s="94"/>
      <c r="K177" s="94"/>
    </row>
    <row r="178" spans="1:15">
      <c r="B178" s="73"/>
      <c r="C178" s="94"/>
      <c r="D178" s="94"/>
      <c r="E178" s="94"/>
      <c r="F178" s="94"/>
      <c r="G178" s="94"/>
      <c r="H178" s="94"/>
      <c r="I178" s="94"/>
      <c r="J178" s="94"/>
      <c r="K178" s="94"/>
    </row>
    <row r="179" spans="1:15">
      <c r="B179" s="73"/>
      <c r="C179" s="94"/>
      <c r="D179" s="94"/>
      <c r="E179" s="94"/>
      <c r="F179" s="94"/>
      <c r="G179" s="94"/>
      <c r="H179" s="94"/>
      <c r="I179" s="94"/>
      <c r="J179" s="94"/>
      <c r="K179" s="94"/>
      <c r="L179" s="30"/>
    </row>
    <row r="180" spans="1:15">
      <c r="B180" s="73"/>
      <c r="C180" s="16"/>
      <c r="D180" s="16">
        <v>85</v>
      </c>
      <c r="E180" s="16">
        <v>77</v>
      </c>
      <c r="F180" s="16">
        <v>74</v>
      </c>
      <c r="G180" s="16">
        <v>88</v>
      </c>
      <c r="H180" s="16">
        <v>89</v>
      </c>
      <c r="I180" s="16">
        <v>66</v>
      </c>
      <c r="J180" s="16">
        <v>0</v>
      </c>
      <c r="K180" s="16">
        <v>70</v>
      </c>
      <c r="L180" s="30">
        <v>80</v>
      </c>
      <c r="M180" s="78"/>
    </row>
    <row r="181" spans="1:15">
      <c r="B181" s="73"/>
      <c r="C181" s="16"/>
      <c r="D181" s="16">
        <v>58</v>
      </c>
      <c r="E181" s="16">
        <v>76</v>
      </c>
      <c r="F181" s="16">
        <v>86</v>
      </c>
      <c r="G181" s="16">
        <v>89</v>
      </c>
      <c r="H181" s="16">
        <v>73</v>
      </c>
      <c r="I181" s="16">
        <v>82</v>
      </c>
      <c r="J181" s="16">
        <v>72</v>
      </c>
      <c r="K181" s="16">
        <v>0</v>
      </c>
      <c r="L181" s="30">
        <v>75</v>
      </c>
      <c r="M181" s="79"/>
      <c r="N181" s="80"/>
      <c r="O181" s="91"/>
    </row>
    <row r="182" spans="1:15">
      <c r="B182" s="73"/>
      <c r="C182" s="16"/>
      <c r="D182" s="16">
        <v>82</v>
      </c>
      <c r="E182" s="16">
        <v>82</v>
      </c>
      <c r="F182" s="16">
        <v>80</v>
      </c>
      <c r="G182" s="16">
        <v>76</v>
      </c>
      <c r="H182" s="16">
        <v>87</v>
      </c>
      <c r="I182" s="16">
        <v>76</v>
      </c>
      <c r="J182" s="16">
        <v>77</v>
      </c>
      <c r="K182" s="16">
        <v>67</v>
      </c>
      <c r="L182" s="30">
        <v>68</v>
      </c>
      <c r="M182" s="77"/>
      <c r="N182" s="81"/>
    </row>
    <row r="183" spans="1:15">
      <c r="B183" s="73"/>
      <c r="C183" s="16"/>
      <c r="D183" s="16">
        <v>72</v>
      </c>
      <c r="E183" s="16">
        <v>49</v>
      </c>
      <c r="F183" s="16">
        <v>73</v>
      </c>
      <c r="G183" s="16">
        <v>75</v>
      </c>
      <c r="H183" s="16">
        <v>82</v>
      </c>
      <c r="I183" s="16">
        <v>18</v>
      </c>
      <c r="J183" s="16">
        <v>81</v>
      </c>
      <c r="K183" s="16">
        <v>30</v>
      </c>
      <c r="L183" s="30">
        <v>65</v>
      </c>
      <c r="M183" s="77"/>
      <c r="O183" s="91"/>
    </row>
    <row r="184" spans="1:15">
      <c r="B184" s="73"/>
      <c r="K184" s="16"/>
      <c r="L184" s="30"/>
      <c r="M184" s="77"/>
    </row>
    <row r="185" spans="1:15">
      <c r="A185" s="2"/>
      <c r="B185" s="73"/>
      <c r="K185" s="16"/>
      <c r="L185" s="30"/>
      <c r="M185" s="77"/>
    </row>
    <row r="186" spans="1:15" ht="12.75" customHeight="1">
      <c r="B186" s="73"/>
      <c r="C186" s="17" t="s">
        <v>3</v>
      </c>
      <c r="D186" s="93" t="s">
        <v>57</v>
      </c>
      <c r="E186" s="93"/>
      <c r="F186" s="93"/>
      <c r="G186" s="93"/>
      <c r="H186" s="93"/>
      <c r="I186" s="93"/>
      <c r="J186" s="93"/>
      <c r="K186" s="93"/>
      <c r="L186" s="30"/>
    </row>
    <row r="187" spans="1:15" ht="16.5">
      <c r="A187" s="2"/>
      <c r="B187" s="73"/>
      <c r="C187" s="17"/>
      <c r="D187" s="17"/>
      <c r="E187" s="6" t="s">
        <v>82</v>
      </c>
      <c r="F187" s="98"/>
      <c r="G187" s="97"/>
      <c r="H187" s="97"/>
      <c r="I187" s="17"/>
      <c r="J187" s="17"/>
      <c r="K187" s="17"/>
      <c r="L187" s="30"/>
    </row>
    <row r="188" spans="1:15" ht="16.5">
      <c r="A188" s="2"/>
      <c r="B188" s="73"/>
      <c r="C188" s="17"/>
      <c r="D188" s="17"/>
      <c r="E188" s="6" t="s">
        <v>83</v>
      </c>
      <c r="F188" s="97"/>
      <c r="G188" s="97"/>
      <c r="H188" s="97"/>
      <c r="I188" s="17"/>
      <c r="J188" s="17"/>
      <c r="K188" s="17"/>
      <c r="L188" s="30"/>
      <c r="M188" s="77"/>
    </row>
    <row r="189" spans="1:15">
      <c r="B189" s="73"/>
      <c r="C189" s="17"/>
      <c r="M189" s="77"/>
    </row>
    <row r="190" spans="1:15" ht="12.75" customHeight="1">
      <c r="B190" s="73"/>
      <c r="C190" s="17" t="s">
        <v>4</v>
      </c>
      <c r="D190" s="93" t="s">
        <v>11</v>
      </c>
      <c r="E190" s="93"/>
      <c r="F190" s="93"/>
      <c r="G190" s="93"/>
      <c r="H190" s="93"/>
      <c r="I190" s="93"/>
      <c r="J190" s="93"/>
      <c r="K190" s="93"/>
    </row>
    <row r="191" spans="1:15">
      <c r="B191" s="73"/>
      <c r="C191" s="17"/>
      <c r="D191" s="92"/>
      <c r="E191" s="92"/>
      <c r="F191" s="92"/>
      <c r="G191" s="92"/>
      <c r="H191" s="92"/>
      <c r="I191" s="92"/>
      <c r="J191" s="92"/>
      <c r="K191" s="92"/>
    </row>
    <row r="192" spans="1:15">
      <c r="A192" s="12"/>
      <c r="B192" s="73"/>
      <c r="C192" s="17"/>
      <c r="D192" s="92"/>
      <c r="E192" s="92"/>
      <c r="F192" s="92"/>
      <c r="G192" s="92"/>
      <c r="H192" s="92"/>
      <c r="I192" s="92"/>
      <c r="J192" s="92"/>
      <c r="K192" s="92"/>
    </row>
    <row r="193" spans="1:11">
      <c r="B193" s="73"/>
      <c r="C193" s="17"/>
    </row>
    <row r="194" spans="1:11" ht="12.75" customHeight="1">
      <c r="B194" s="73"/>
      <c r="C194" s="17" t="s">
        <v>5</v>
      </c>
      <c r="D194" s="93" t="s">
        <v>55</v>
      </c>
      <c r="E194" s="93"/>
      <c r="F194" s="93"/>
      <c r="G194" s="93"/>
      <c r="H194" s="93"/>
      <c r="I194" s="93"/>
      <c r="J194" s="93"/>
      <c r="K194" s="93"/>
    </row>
    <row r="195" spans="1:11">
      <c r="B195" s="73"/>
      <c r="C195" s="17"/>
      <c r="D195" s="92"/>
      <c r="E195" s="92"/>
      <c r="F195" s="92"/>
      <c r="G195" s="92"/>
      <c r="H195" s="92"/>
      <c r="I195" s="92"/>
      <c r="J195" s="92"/>
      <c r="K195" s="92"/>
    </row>
    <row r="196" spans="1:11">
      <c r="B196" s="73"/>
      <c r="C196" s="17"/>
      <c r="D196" s="92"/>
      <c r="E196" s="92"/>
      <c r="F196" s="92"/>
      <c r="G196" s="92"/>
      <c r="H196" s="92"/>
      <c r="I196" s="92"/>
      <c r="J196" s="92"/>
      <c r="K196" s="92"/>
    </row>
    <row r="197" spans="1:11">
      <c r="B197" s="73"/>
      <c r="C197" s="17"/>
    </row>
    <row r="198" spans="1:11" ht="12.75" customHeight="1">
      <c r="B198" s="73"/>
      <c r="C198" s="17" t="s">
        <v>15</v>
      </c>
      <c r="D198" s="93" t="s">
        <v>73</v>
      </c>
      <c r="E198" s="93"/>
      <c r="F198" s="93"/>
      <c r="G198" s="93"/>
      <c r="H198" s="93"/>
      <c r="I198" s="93"/>
      <c r="J198" s="93"/>
      <c r="K198" s="93"/>
    </row>
    <row r="199" spans="1:11">
      <c r="A199" s="12"/>
      <c r="B199" s="73"/>
      <c r="C199" s="17"/>
      <c r="D199" s="92"/>
      <c r="E199" s="92"/>
      <c r="F199" s="92"/>
      <c r="G199" s="92"/>
      <c r="H199" s="92"/>
      <c r="I199" s="92"/>
      <c r="J199" s="92"/>
      <c r="K199" s="92"/>
    </row>
    <row r="200" spans="1:11">
      <c r="B200" s="73"/>
      <c r="C200" s="17"/>
      <c r="D200" s="92"/>
      <c r="E200" s="92"/>
      <c r="F200" s="92"/>
      <c r="G200" s="92"/>
      <c r="H200" s="92"/>
      <c r="I200" s="92"/>
      <c r="J200" s="92"/>
      <c r="K200" s="92"/>
    </row>
    <row r="201" spans="1:11">
      <c r="B201" s="73"/>
      <c r="C201" s="17"/>
    </row>
    <row r="202" spans="1:11">
      <c r="B202" s="73"/>
      <c r="C202" s="17" t="s">
        <v>8</v>
      </c>
      <c r="D202" s="93" t="s">
        <v>160</v>
      </c>
      <c r="E202" s="93"/>
      <c r="F202" s="93"/>
      <c r="G202" s="93"/>
      <c r="H202" s="93"/>
      <c r="I202" s="93"/>
      <c r="J202" s="93"/>
      <c r="K202" s="93"/>
    </row>
    <row r="203" spans="1:11" ht="12.75" customHeight="1">
      <c r="B203" s="73"/>
      <c r="D203" s="93"/>
      <c r="E203" s="93"/>
      <c r="F203" s="93"/>
      <c r="G203" s="93"/>
      <c r="H203" s="93"/>
      <c r="I203" s="93"/>
      <c r="J203" s="93"/>
      <c r="K203" s="93"/>
    </row>
    <row r="204" spans="1:11">
      <c r="A204" s="2"/>
      <c r="B204" s="73"/>
      <c r="D204" s="92"/>
      <c r="E204" s="92"/>
      <c r="F204" s="92"/>
      <c r="G204" s="92"/>
      <c r="H204" s="92"/>
      <c r="I204" s="92"/>
      <c r="J204" s="92"/>
      <c r="K204" s="92"/>
    </row>
    <row r="205" spans="1:11">
      <c r="B205" s="73"/>
      <c r="D205" s="92"/>
      <c r="E205" s="92"/>
      <c r="F205" s="92"/>
      <c r="G205" s="92"/>
      <c r="H205" s="92"/>
      <c r="I205" s="92"/>
      <c r="J205" s="92"/>
      <c r="K205" s="92"/>
    </row>
    <row r="206" spans="1:11">
      <c r="B206" s="73"/>
      <c r="D206" s="24"/>
      <c r="E206" s="24"/>
      <c r="F206" s="24"/>
      <c r="G206" s="24"/>
      <c r="H206" s="24"/>
      <c r="I206" s="24"/>
      <c r="J206" s="24"/>
      <c r="K206" s="24"/>
    </row>
    <row r="207" spans="1:11">
      <c r="B207" s="73"/>
      <c r="D207" s="24"/>
      <c r="E207" s="24"/>
      <c r="F207" s="24"/>
      <c r="G207" s="24"/>
      <c r="H207" s="24"/>
      <c r="I207" s="24"/>
      <c r="J207" s="24"/>
    </row>
    <row r="208" spans="1:11">
      <c r="A208" s="21" t="s">
        <v>102</v>
      </c>
      <c r="B208" s="73"/>
    </row>
    <row r="209" spans="1:19" ht="12.75" customHeight="1">
      <c r="B209" s="73" t="s">
        <v>49</v>
      </c>
      <c r="C209" s="94" t="s">
        <v>164</v>
      </c>
      <c r="D209" s="94"/>
      <c r="E209" s="94"/>
      <c r="F209" s="94"/>
      <c r="G209" s="94"/>
      <c r="H209" s="94"/>
      <c r="I209" s="94"/>
      <c r="J209" s="94"/>
      <c r="K209" s="94"/>
    </row>
    <row r="210" spans="1:19" ht="12.75" customHeight="1">
      <c r="B210" s="73"/>
      <c r="C210" s="94"/>
      <c r="D210" s="94"/>
      <c r="E210" s="94"/>
      <c r="F210" s="94"/>
      <c r="G210" s="94"/>
      <c r="H210" s="94"/>
      <c r="I210" s="94"/>
      <c r="J210" s="94"/>
      <c r="K210" s="94"/>
    </row>
    <row r="211" spans="1:19">
      <c r="B211" s="73"/>
      <c r="C211" s="94"/>
      <c r="D211" s="94"/>
      <c r="E211" s="94"/>
      <c r="F211" s="94"/>
      <c r="G211" s="94"/>
      <c r="H211" s="94"/>
      <c r="I211" s="94"/>
      <c r="J211" s="94"/>
      <c r="K211" s="94"/>
    </row>
    <row r="212" spans="1:19">
      <c r="B212" s="73"/>
      <c r="C212" s="94" t="s">
        <v>167</v>
      </c>
      <c r="D212" s="94"/>
      <c r="E212" s="94"/>
      <c r="F212" s="94"/>
      <c r="G212" s="94"/>
      <c r="H212" s="94"/>
      <c r="I212" s="94"/>
      <c r="J212" s="94"/>
      <c r="K212" s="94"/>
    </row>
    <row r="213" spans="1:19">
      <c r="A213" s="2"/>
      <c r="B213" s="73"/>
      <c r="E213" s="82" t="s">
        <v>165</v>
      </c>
      <c r="F213" s="83" t="s">
        <v>166</v>
      </c>
      <c r="G213" s="16"/>
      <c r="S213" s="27"/>
    </row>
    <row r="214" spans="1:19">
      <c r="A214" s="2"/>
      <c r="B214" s="73"/>
      <c r="E214" s="84">
        <v>200</v>
      </c>
      <c r="F214" s="91">
        <v>197</v>
      </c>
      <c r="G214" s="16"/>
      <c r="I214" s="91"/>
      <c r="J214" s="16"/>
      <c r="K214" s="16"/>
      <c r="M214" s="30"/>
      <c r="N214" s="30"/>
      <c r="O214" s="30"/>
    </row>
    <row r="215" spans="1:19" ht="12.75" customHeight="1">
      <c r="B215" s="73"/>
      <c r="E215" s="85">
        <v>215</v>
      </c>
      <c r="F215" s="91">
        <v>202</v>
      </c>
      <c r="G215" s="16"/>
      <c r="I215" s="91"/>
      <c r="J215" s="74"/>
      <c r="K215" s="16"/>
      <c r="M215" s="30"/>
      <c r="N215" s="30"/>
      <c r="O215" s="30"/>
    </row>
    <row r="216" spans="1:19">
      <c r="A216" s="2"/>
      <c r="B216" s="73"/>
      <c r="E216" s="85">
        <v>198</v>
      </c>
      <c r="F216" s="74">
        <v>205</v>
      </c>
      <c r="G216" s="18"/>
      <c r="I216" s="74"/>
      <c r="J216" s="74"/>
      <c r="K216" s="16"/>
      <c r="M216" s="30"/>
      <c r="N216" s="30"/>
      <c r="O216" s="30"/>
    </row>
    <row r="217" spans="1:19">
      <c r="A217" s="15"/>
      <c r="B217" s="86"/>
      <c r="E217" s="85">
        <v>228</v>
      </c>
      <c r="F217" s="91">
        <v>200</v>
      </c>
      <c r="G217" s="16"/>
      <c r="I217" s="91"/>
      <c r="J217" s="74"/>
      <c r="K217" s="16"/>
      <c r="M217" s="30"/>
      <c r="N217" s="30"/>
      <c r="O217" s="30"/>
    </row>
    <row r="218" spans="1:19">
      <c r="B218" s="73"/>
      <c r="E218" s="85">
        <v>208</v>
      </c>
      <c r="F218" s="91">
        <v>211</v>
      </c>
      <c r="G218" s="16"/>
      <c r="I218" s="91"/>
      <c r="J218" s="74"/>
      <c r="K218" s="16"/>
      <c r="M218" s="30"/>
      <c r="N218" s="30"/>
      <c r="O218" s="30"/>
    </row>
    <row r="219" spans="1:19">
      <c r="B219" s="73"/>
      <c r="E219" s="85">
        <v>191</v>
      </c>
      <c r="F219" s="91">
        <v>186</v>
      </c>
      <c r="G219" s="16"/>
      <c r="I219" s="91"/>
      <c r="J219" s="74"/>
      <c r="K219" s="16"/>
      <c r="M219" s="30"/>
      <c r="N219" s="30"/>
      <c r="O219" s="30"/>
    </row>
    <row r="220" spans="1:19">
      <c r="A220" s="9"/>
      <c r="B220" s="73"/>
      <c r="E220" s="85">
        <v>212</v>
      </c>
      <c r="F220" s="91">
        <v>216</v>
      </c>
      <c r="G220" s="16"/>
      <c r="I220" s="91"/>
      <c r="J220" s="74"/>
      <c r="K220" s="16"/>
      <c r="M220" s="30"/>
      <c r="N220" s="30"/>
      <c r="O220" s="30"/>
    </row>
    <row r="221" spans="1:19" ht="12.75" customHeight="1">
      <c r="B221" s="73"/>
      <c r="E221" s="85"/>
      <c r="F221" s="16"/>
      <c r="J221" s="16"/>
      <c r="K221" s="16"/>
      <c r="M221" s="30"/>
      <c r="N221" s="30"/>
      <c r="O221" s="30"/>
    </row>
    <row r="222" spans="1:19">
      <c r="B222" s="73"/>
      <c r="E222" s="30"/>
      <c r="F222" s="30"/>
      <c r="J222" s="16"/>
      <c r="K222" s="16"/>
      <c r="M222" s="30"/>
      <c r="N222" s="30"/>
      <c r="O222" s="31"/>
    </row>
    <row r="223" spans="1:19">
      <c r="A223" s="2"/>
      <c r="B223" s="73"/>
      <c r="E223" s="30"/>
      <c r="F223" s="30"/>
      <c r="J223" s="16"/>
      <c r="K223" s="16"/>
      <c r="O223" s="30"/>
    </row>
    <row r="224" spans="1:19">
      <c r="B224" s="73"/>
      <c r="C224" s="16"/>
      <c r="D224" s="16"/>
    </row>
    <row r="225" spans="1:14">
      <c r="B225" s="73"/>
      <c r="C225" s="16"/>
      <c r="D225" s="16"/>
    </row>
    <row r="226" spans="1:14">
      <c r="A226" s="22" t="s">
        <v>103</v>
      </c>
      <c r="B226" s="73"/>
      <c r="C226" s="16"/>
      <c r="D226" s="16"/>
    </row>
    <row r="227" spans="1:14">
      <c r="B227" s="73" t="s">
        <v>50</v>
      </c>
      <c r="C227" s="94" t="s">
        <v>53</v>
      </c>
      <c r="D227" s="94"/>
      <c r="E227" s="94"/>
      <c r="F227" s="94"/>
      <c r="G227" s="94"/>
      <c r="H227" s="94"/>
      <c r="I227" s="94"/>
      <c r="J227" s="94"/>
      <c r="K227" s="94"/>
    </row>
    <row r="228" spans="1:14">
      <c r="B228" s="73"/>
      <c r="C228" s="95" t="s">
        <v>37</v>
      </c>
      <c r="D228" s="95"/>
      <c r="E228" s="95"/>
      <c r="F228" s="95"/>
      <c r="G228" s="95"/>
      <c r="H228" s="95"/>
      <c r="I228" s="95"/>
      <c r="J228" s="95"/>
      <c r="K228" s="95"/>
    </row>
    <row r="229" spans="1:14">
      <c r="B229" s="73"/>
      <c r="D229" s="99" t="s">
        <v>22</v>
      </c>
      <c r="E229" s="99"/>
      <c r="F229" s="69"/>
      <c r="H229" s="99" t="s">
        <v>25</v>
      </c>
      <c r="I229" s="99"/>
    </row>
    <row r="230" spans="1:14">
      <c r="B230" s="73"/>
      <c r="D230" s="82" t="s">
        <v>23</v>
      </c>
      <c r="E230" s="83" t="s">
        <v>24</v>
      </c>
      <c r="H230" s="82" t="s">
        <v>23</v>
      </c>
      <c r="I230" s="83" t="s">
        <v>24</v>
      </c>
      <c r="K230" s="17"/>
    </row>
    <row r="231" spans="1:14">
      <c r="B231" s="73"/>
      <c r="D231" s="84">
        <v>12</v>
      </c>
      <c r="E231" s="16">
        <v>6</v>
      </c>
      <c r="H231" s="84">
        <v>0</v>
      </c>
      <c r="I231" s="74">
        <v>-5</v>
      </c>
      <c r="K231" s="17"/>
    </row>
    <row r="232" spans="1:14">
      <c r="B232" s="73"/>
      <c r="D232" s="85">
        <v>15</v>
      </c>
      <c r="E232" s="16">
        <v>13</v>
      </c>
      <c r="H232" s="85">
        <f t="shared" ref="H232:H238" si="0">1+H231</f>
        <v>1</v>
      </c>
      <c r="I232" s="74">
        <v>-2</v>
      </c>
      <c r="K232" s="77"/>
    </row>
    <row r="233" spans="1:14">
      <c r="B233" s="73"/>
      <c r="C233" s="17"/>
      <c r="D233" s="85">
        <v>19</v>
      </c>
      <c r="E233" s="16">
        <v>9</v>
      </c>
      <c r="H233" s="85">
        <f t="shared" si="0"/>
        <v>2</v>
      </c>
      <c r="I233" s="74">
        <v>-1</v>
      </c>
      <c r="K233" s="77"/>
    </row>
    <row r="234" spans="1:14">
      <c r="B234" s="73"/>
      <c r="D234" s="85">
        <v>23</v>
      </c>
      <c r="E234" s="16">
        <v>13</v>
      </c>
      <c r="H234" s="85">
        <f t="shared" si="0"/>
        <v>3</v>
      </c>
      <c r="I234" s="74">
        <v>0</v>
      </c>
      <c r="K234" s="77"/>
      <c r="L234" s="1"/>
      <c r="N234" s="1"/>
    </row>
    <row r="235" spans="1:14">
      <c r="B235" s="73"/>
      <c r="D235" s="85">
        <v>28</v>
      </c>
      <c r="E235" s="16">
        <v>3</v>
      </c>
      <c r="H235" s="85">
        <f t="shared" si="0"/>
        <v>4</v>
      </c>
      <c r="I235" s="74">
        <v>4</v>
      </c>
      <c r="K235" s="77"/>
      <c r="L235" s="1"/>
      <c r="N235" s="1"/>
    </row>
    <row r="236" spans="1:14">
      <c r="B236" s="73"/>
      <c r="D236" s="85">
        <v>30</v>
      </c>
      <c r="E236" s="16">
        <v>19</v>
      </c>
      <c r="H236" s="85">
        <f t="shared" si="0"/>
        <v>5</v>
      </c>
      <c r="I236" s="74">
        <v>9</v>
      </c>
      <c r="K236" s="77"/>
      <c r="L236" s="87"/>
      <c r="N236" s="87"/>
    </row>
    <row r="237" spans="1:14">
      <c r="B237" s="73"/>
      <c r="D237" s="85">
        <v>33</v>
      </c>
      <c r="E237" s="16">
        <v>10</v>
      </c>
      <c r="H237" s="85">
        <f t="shared" si="0"/>
        <v>6</v>
      </c>
      <c r="I237" s="74">
        <v>10</v>
      </c>
      <c r="K237" s="77"/>
      <c r="L237" s="87"/>
      <c r="N237" s="87"/>
    </row>
    <row r="238" spans="1:14">
      <c r="B238" s="73"/>
      <c r="D238" s="85">
        <v>35</v>
      </c>
      <c r="E238" s="16">
        <v>12</v>
      </c>
      <c r="H238" s="85">
        <f t="shared" si="0"/>
        <v>7</v>
      </c>
      <c r="I238" s="74">
        <v>16</v>
      </c>
      <c r="K238" s="77"/>
    </row>
    <row r="239" spans="1:14">
      <c r="B239" s="73"/>
      <c r="D239" s="85">
        <v>40</v>
      </c>
      <c r="E239" s="16">
        <v>7</v>
      </c>
      <c r="H239" s="85">
        <v>8</v>
      </c>
      <c r="I239" s="74">
        <v>20</v>
      </c>
      <c r="K239" s="77"/>
    </row>
    <row r="240" spans="1:14">
      <c r="B240" s="73"/>
      <c r="C240" s="17" t="s">
        <v>16</v>
      </c>
      <c r="D240" s="18" t="s">
        <v>17</v>
      </c>
      <c r="G240" s="17" t="s">
        <v>16</v>
      </c>
      <c r="H240" s="18" t="s">
        <v>17</v>
      </c>
      <c r="I240" s="16"/>
      <c r="J240" s="16"/>
    </row>
    <row r="241" spans="1:11">
      <c r="B241" s="73"/>
      <c r="C241" s="17" t="s">
        <v>18</v>
      </c>
      <c r="D241" s="18" t="s">
        <v>19</v>
      </c>
      <c r="G241" s="17" t="s">
        <v>18</v>
      </c>
      <c r="H241" s="18" t="s">
        <v>19</v>
      </c>
      <c r="I241" s="16"/>
      <c r="J241" s="16"/>
    </row>
    <row r="242" spans="1:11">
      <c r="A242" s="2"/>
      <c r="B242" s="73"/>
      <c r="C242" s="17" t="s">
        <v>20</v>
      </c>
      <c r="D242" s="18" t="s">
        <v>1</v>
      </c>
      <c r="G242" s="17" t="s">
        <v>20</v>
      </c>
      <c r="H242" s="18" t="s">
        <v>1</v>
      </c>
      <c r="I242" s="16"/>
      <c r="J242" s="16"/>
    </row>
    <row r="243" spans="1:11">
      <c r="B243" s="73"/>
      <c r="C243" s="17" t="s">
        <v>21</v>
      </c>
      <c r="D243" s="18" t="s">
        <v>137</v>
      </c>
      <c r="G243" s="17" t="s">
        <v>21</v>
      </c>
      <c r="H243" s="18" t="s">
        <v>137</v>
      </c>
      <c r="I243" s="16"/>
      <c r="J243" s="16"/>
    </row>
    <row r="244" spans="1:11">
      <c r="B244" s="73"/>
      <c r="C244" s="17"/>
      <c r="D244" s="18"/>
      <c r="G244" s="17"/>
      <c r="H244" s="18"/>
      <c r="I244" s="16"/>
      <c r="J244" s="16"/>
    </row>
    <row r="245" spans="1:11">
      <c r="B245" s="73"/>
      <c r="I245" s="16"/>
      <c r="J245" s="16"/>
    </row>
    <row r="246" spans="1:11">
      <c r="B246" s="73"/>
      <c r="D246" s="16"/>
      <c r="E246" s="16"/>
      <c r="F246" s="16"/>
      <c r="G246" s="16"/>
      <c r="I246" s="16"/>
      <c r="J246" s="16"/>
    </row>
    <row r="247" spans="1:11" ht="12.75" customHeight="1">
      <c r="B247" s="73" t="s">
        <v>51</v>
      </c>
      <c r="C247" s="94" t="s">
        <v>161</v>
      </c>
      <c r="D247" s="94"/>
      <c r="E247" s="94"/>
      <c r="F247" s="94"/>
      <c r="G247" s="94"/>
      <c r="H247" s="94"/>
      <c r="I247" s="94"/>
      <c r="J247" s="94"/>
      <c r="K247" s="94"/>
    </row>
    <row r="248" spans="1:11">
      <c r="B248" s="73"/>
      <c r="C248" s="94"/>
      <c r="D248" s="94"/>
      <c r="E248" s="94"/>
      <c r="F248" s="94"/>
      <c r="G248" s="94"/>
      <c r="H248" s="94"/>
      <c r="I248" s="94"/>
      <c r="J248" s="94"/>
      <c r="K248" s="94"/>
    </row>
    <row r="249" spans="1:11">
      <c r="B249" s="73"/>
      <c r="D249" s="82" t="s">
        <v>23</v>
      </c>
      <c r="E249" s="83" t="s">
        <v>24</v>
      </c>
      <c r="F249" s="16"/>
      <c r="I249" s="16"/>
      <c r="J249" s="16"/>
    </row>
    <row r="250" spans="1:11">
      <c r="B250" s="73"/>
      <c r="D250" s="85"/>
      <c r="E250" s="16"/>
      <c r="F250" s="16"/>
      <c r="I250" s="16"/>
      <c r="J250" s="16"/>
    </row>
    <row r="251" spans="1:11">
      <c r="B251" s="73"/>
      <c r="D251" s="85"/>
      <c r="E251" s="16"/>
      <c r="F251" s="16"/>
      <c r="I251" s="16"/>
      <c r="J251" s="16"/>
    </row>
    <row r="252" spans="1:11">
      <c r="B252" s="73"/>
      <c r="D252" s="85"/>
      <c r="E252" s="16"/>
      <c r="F252" s="16"/>
      <c r="I252" s="16"/>
      <c r="J252" s="16"/>
    </row>
    <row r="253" spans="1:11">
      <c r="B253" s="73"/>
      <c r="D253" s="85"/>
      <c r="E253" s="16"/>
      <c r="F253" s="16"/>
      <c r="I253" s="16"/>
      <c r="J253" s="16"/>
    </row>
    <row r="254" spans="1:11">
      <c r="B254" s="73"/>
      <c r="D254" s="85"/>
      <c r="E254" s="16"/>
      <c r="F254" s="16"/>
      <c r="I254" s="16"/>
      <c r="J254" s="16"/>
    </row>
    <row r="255" spans="1:11">
      <c r="B255" s="73"/>
      <c r="D255" s="30"/>
      <c r="E255" s="16"/>
      <c r="F255" s="16"/>
      <c r="G255" s="16"/>
      <c r="I255" s="16"/>
      <c r="J255" s="16"/>
    </row>
    <row r="256" spans="1:11">
      <c r="B256" s="73"/>
      <c r="D256" s="30"/>
      <c r="E256" s="74"/>
      <c r="F256" s="74"/>
      <c r="G256" s="74"/>
      <c r="I256" s="74"/>
      <c r="J256" s="74"/>
    </row>
    <row r="257" spans="2:17">
      <c r="B257" s="73"/>
      <c r="D257" s="30"/>
      <c r="E257" s="16"/>
      <c r="F257" s="16"/>
      <c r="G257" s="16"/>
      <c r="I257" s="16"/>
      <c r="J257" s="16"/>
    </row>
    <row r="258" spans="2:17">
      <c r="B258" s="73"/>
      <c r="C258" s="16"/>
      <c r="D258" s="16"/>
    </row>
    <row r="259" spans="2:17" ht="12.75" customHeight="1">
      <c r="B259" s="73" t="s">
        <v>52</v>
      </c>
      <c r="C259" s="96" t="s">
        <v>162</v>
      </c>
      <c r="D259" s="96"/>
      <c r="E259" s="96"/>
      <c r="F259" s="96"/>
      <c r="G259" s="96"/>
      <c r="H259" s="96"/>
      <c r="I259" s="96"/>
      <c r="J259" s="96"/>
      <c r="K259" s="96"/>
    </row>
    <row r="260" spans="2:17">
      <c r="B260" s="73"/>
      <c r="C260" s="96"/>
      <c r="D260" s="96"/>
      <c r="E260" s="96"/>
      <c r="F260" s="96"/>
      <c r="G260" s="96"/>
      <c r="H260" s="96"/>
      <c r="I260" s="96"/>
      <c r="J260" s="96"/>
      <c r="K260" s="96"/>
    </row>
    <row r="261" spans="2:17">
      <c r="B261" s="73"/>
      <c r="D261" s="5" t="s">
        <v>138</v>
      </c>
      <c r="E261" s="64" t="s">
        <v>139</v>
      </c>
      <c r="F261" s="87"/>
      <c r="G261" s="87"/>
    </row>
    <row r="262" spans="2:17">
      <c r="B262" s="73"/>
      <c r="D262" s="65">
        <v>42</v>
      </c>
      <c r="E262" s="66">
        <v>98</v>
      </c>
      <c r="F262" s="67"/>
      <c r="G262" s="67"/>
      <c r="H262" s="67"/>
      <c r="I262" s="67"/>
      <c r="J262" s="67"/>
    </row>
    <row r="263" spans="2:17">
      <c r="B263" s="73"/>
      <c r="D263" s="65">
        <v>34</v>
      </c>
      <c r="E263" s="66">
        <v>80</v>
      </c>
      <c r="F263" s="67"/>
      <c r="G263" s="67"/>
      <c r="H263" s="67"/>
      <c r="I263" s="67"/>
      <c r="J263" s="67"/>
      <c r="L263" s="88"/>
      <c r="M263" s="88"/>
    </row>
    <row r="264" spans="2:17">
      <c r="B264" s="73"/>
      <c r="D264" s="65">
        <v>49</v>
      </c>
      <c r="E264" s="66">
        <v>98</v>
      </c>
      <c r="F264" s="1"/>
      <c r="G264" s="67"/>
      <c r="H264" s="67"/>
      <c r="I264" s="67"/>
      <c r="J264" s="67"/>
      <c r="L264" s="87"/>
      <c r="M264" s="87"/>
    </row>
    <row r="265" spans="2:17">
      <c r="B265" s="73"/>
      <c r="D265" s="65">
        <v>28</v>
      </c>
      <c r="E265" s="66">
        <v>64</v>
      </c>
      <c r="F265" s="87"/>
      <c r="G265" s="67"/>
      <c r="H265" s="67"/>
      <c r="I265" s="67"/>
      <c r="J265" s="67"/>
      <c r="L265" s="87"/>
      <c r="M265" s="87"/>
    </row>
    <row r="266" spans="2:17">
      <c r="B266" s="73"/>
      <c r="D266" s="65">
        <v>40</v>
      </c>
      <c r="E266" s="66">
        <v>84</v>
      </c>
      <c r="F266" s="87"/>
      <c r="G266" s="67"/>
      <c r="H266" s="67"/>
      <c r="I266" s="67"/>
      <c r="J266" s="67"/>
      <c r="L266" s="87"/>
      <c r="M266" s="87"/>
    </row>
    <row r="267" spans="2:17">
      <c r="B267" s="73"/>
      <c r="D267" s="65">
        <v>18</v>
      </c>
      <c r="E267" s="66">
        <v>49</v>
      </c>
      <c r="F267" s="87"/>
      <c r="G267" s="67"/>
      <c r="H267" s="67"/>
      <c r="I267" s="67"/>
      <c r="J267" s="67"/>
      <c r="L267" s="87"/>
      <c r="M267" s="87"/>
    </row>
    <row r="268" spans="2:17">
      <c r="B268" s="73"/>
      <c r="D268" s="65">
        <v>41</v>
      </c>
      <c r="E268" s="66">
        <v>80</v>
      </c>
      <c r="F268" s="87"/>
      <c r="G268" s="67"/>
      <c r="H268" s="67"/>
      <c r="I268" s="67"/>
      <c r="J268" s="67"/>
      <c r="L268" s="87"/>
      <c r="M268" s="87"/>
    </row>
    <row r="269" spans="2:17">
      <c r="B269" s="73"/>
      <c r="D269" s="65">
        <v>22</v>
      </c>
      <c r="E269" s="66">
        <v>55</v>
      </c>
      <c r="F269" s="87"/>
      <c r="G269" s="67"/>
      <c r="H269" s="67"/>
      <c r="I269" s="67"/>
      <c r="J269" s="67"/>
    </row>
    <row r="270" spans="2:17">
      <c r="B270" s="73"/>
      <c r="D270" s="85">
        <v>31</v>
      </c>
      <c r="E270" s="16">
        <v>61</v>
      </c>
      <c r="F270" s="67"/>
      <c r="G270" s="67"/>
      <c r="H270" s="67"/>
      <c r="I270" s="67"/>
      <c r="J270" s="67"/>
    </row>
    <row r="271" spans="2:17">
      <c r="B271" s="73"/>
      <c r="E271" s="1"/>
      <c r="F271" s="1"/>
      <c r="G271" s="1"/>
      <c r="H271" s="1"/>
      <c r="I271" s="1"/>
      <c r="J271" s="1"/>
      <c r="L271" s="87"/>
      <c r="M271" s="87"/>
      <c r="N271" s="87"/>
      <c r="O271" s="87"/>
      <c r="P271" s="87"/>
      <c r="Q271" s="87"/>
    </row>
    <row r="272" spans="2:17" ht="12.75" customHeight="1">
      <c r="B272" s="73"/>
      <c r="C272" s="17" t="s">
        <v>3</v>
      </c>
      <c r="D272" s="94" t="s">
        <v>140</v>
      </c>
      <c r="E272" s="94"/>
      <c r="F272" s="94"/>
      <c r="G272" s="94"/>
      <c r="H272" s="94"/>
      <c r="I272" s="94"/>
      <c r="J272" s="94"/>
      <c r="K272" s="94"/>
      <c r="L272" s="87"/>
      <c r="M272" s="87"/>
      <c r="N272" s="87"/>
      <c r="O272" s="87"/>
      <c r="P272" s="87"/>
      <c r="Q272" s="87"/>
    </row>
    <row r="273" spans="1:20" ht="12.75" customHeight="1">
      <c r="B273" s="73"/>
      <c r="C273" s="17"/>
      <c r="D273" s="94"/>
      <c r="E273" s="94"/>
      <c r="F273" s="94"/>
      <c r="G273" s="94"/>
      <c r="H273" s="94"/>
      <c r="I273" s="94"/>
      <c r="J273" s="94"/>
      <c r="K273" s="94"/>
      <c r="L273" s="87"/>
      <c r="M273" s="87"/>
      <c r="N273" s="87"/>
      <c r="O273" s="87"/>
      <c r="P273" s="87"/>
      <c r="Q273" s="87"/>
    </row>
    <row r="274" spans="1:20">
      <c r="B274" s="73"/>
      <c r="C274" s="17"/>
      <c r="E274" s="87"/>
      <c r="F274" s="87"/>
      <c r="G274" s="87"/>
      <c r="H274" s="87"/>
      <c r="I274" s="87"/>
      <c r="J274" s="87"/>
      <c r="L274" s="87"/>
      <c r="M274" s="87"/>
      <c r="N274" s="87"/>
      <c r="O274" s="87"/>
      <c r="P274" s="87"/>
      <c r="Q274" s="87"/>
    </row>
    <row r="275" spans="1:20" ht="12.75" customHeight="1">
      <c r="B275" s="73"/>
      <c r="C275" s="17" t="s">
        <v>4</v>
      </c>
      <c r="D275" s="93" t="s">
        <v>54</v>
      </c>
      <c r="E275" s="93"/>
      <c r="F275" s="93"/>
      <c r="G275" s="93"/>
      <c r="H275" s="93"/>
      <c r="I275" s="93"/>
      <c r="J275" s="93"/>
      <c r="K275" s="93"/>
    </row>
    <row r="276" spans="1:20">
      <c r="A276" s="2"/>
      <c r="B276" s="73"/>
      <c r="C276" s="17"/>
      <c r="D276" s="24"/>
      <c r="E276" s="24"/>
      <c r="F276" s="24"/>
      <c r="G276" s="24"/>
      <c r="H276" s="24"/>
      <c r="I276" s="24"/>
      <c r="J276" s="24"/>
      <c r="K276" s="24"/>
      <c r="L276" s="1"/>
      <c r="M276" s="1"/>
      <c r="N276" s="1"/>
      <c r="O276" s="1"/>
      <c r="P276" s="1"/>
      <c r="Q276" s="1"/>
      <c r="R276" s="28"/>
      <c r="S276" s="28"/>
      <c r="T276" s="28"/>
    </row>
    <row r="277" spans="1:20">
      <c r="B277" s="73"/>
      <c r="C277" s="17"/>
      <c r="D277" s="92"/>
      <c r="E277" s="92"/>
      <c r="F277" s="92"/>
      <c r="G277" s="92"/>
      <c r="H277" s="92"/>
      <c r="I277" s="92"/>
      <c r="J277" s="92"/>
      <c r="K277" s="92"/>
      <c r="L277" s="87"/>
      <c r="M277" s="87"/>
      <c r="N277" s="87"/>
      <c r="O277" s="87"/>
      <c r="P277" s="87"/>
      <c r="Q277" s="87"/>
      <c r="R277" s="29"/>
      <c r="S277" s="29"/>
      <c r="T277" s="29"/>
    </row>
    <row r="278" spans="1:20">
      <c r="B278" s="73"/>
      <c r="C278" s="17"/>
      <c r="D278" s="92"/>
      <c r="E278" s="92"/>
      <c r="F278" s="92"/>
      <c r="G278" s="92"/>
      <c r="H278" s="92"/>
      <c r="I278" s="92"/>
      <c r="J278" s="92"/>
      <c r="K278" s="92"/>
      <c r="L278" s="87"/>
      <c r="M278" s="87"/>
      <c r="N278" s="87"/>
      <c r="O278" s="87"/>
      <c r="P278" s="87"/>
      <c r="Q278" s="87"/>
      <c r="R278" s="29"/>
      <c r="S278" s="29"/>
      <c r="T278" s="29"/>
    </row>
    <row r="279" spans="1:20">
      <c r="B279" s="73"/>
      <c r="C279" s="17"/>
      <c r="D279" s="24"/>
      <c r="E279" s="24"/>
      <c r="F279" s="24"/>
      <c r="G279" s="24"/>
      <c r="H279" s="24"/>
      <c r="I279" s="24"/>
      <c r="J279" s="24"/>
      <c r="K279" s="24"/>
    </row>
    <row r="280" spans="1:20">
      <c r="B280" s="73"/>
      <c r="C280" s="17"/>
      <c r="E280" s="67"/>
      <c r="F280" s="67"/>
      <c r="G280" s="67"/>
      <c r="H280" s="67"/>
      <c r="I280" s="67"/>
      <c r="J280" s="67"/>
    </row>
    <row r="281" spans="1:20" ht="13.15" customHeight="1">
      <c r="B281" s="73"/>
      <c r="C281" s="17" t="s">
        <v>5</v>
      </c>
      <c r="D281" s="92" t="s">
        <v>141</v>
      </c>
      <c r="E281" s="92"/>
      <c r="F281" s="92"/>
      <c r="G281" s="92"/>
      <c r="H281" s="92"/>
      <c r="I281" s="92"/>
      <c r="J281" s="92"/>
      <c r="K281" s="92"/>
    </row>
    <row r="282" spans="1:20">
      <c r="B282" s="73"/>
      <c r="C282" s="17"/>
      <c r="D282" s="92"/>
      <c r="E282" s="92"/>
      <c r="F282" s="92"/>
      <c r="G282" s="92"/>
      <c r="H282" s="92"/>
      <c r="I282" s="92"/>
      <c r="J282" s="92"/>
      <c r="K282" s="92"/>
    </row>
    <row r="283" spans="1:20" ht="12.75" customHeight="1">
      <c r="A283" s="11"/>
      <c r="B283" s="73"/>
      <c r="D283" s="93"/>
      <c r="E283" s="93"/>
      <c r="F283" s="93"/>
      <c r="G283" s="93"/>
      <c r="H283" s="93"/>
      <c r="I283" s="93"/>
      <c r="J283" s="93"/>
      <c r="K283" s="93"/>
    </row>
    <row r="284" spans="1:20">
      <c r="B284" s="73"/>
      <c r="C284" s="17"/>
      <c r="D284" s="92"/>
      <c r="E284" s="92"/>
      <c r="F284" s="92"/>
      <c r="G284" s="92"/>
      <c r="H284" s="92"/>
      <c r="I284" s="92"/>
      <c r="J284" s="92"/>
      <c r="K284" s="92"/>
    </row>
    <row r="285" spans="1:20">
      <c r="B285" s="73"/>
      <c r="C285" s="17"/>
      <c r="D285" s="92"/>
      <c r="E285" s="92"/>
      <c r="F285" s="92"/>
      <c r="G285" s="92"/>
      <c r="H285" s="92"/>
      <c r="I285" s="92"/>
      <c r="J285" s="92"/>
      <c r="K285" s="92"/>
    </row>
    <row r="286" spans="1:20">
      <c r="B286" s="73"/>
      <c r="C286" s="17"/>
      <c r="E286" s="87"/>
      <c r="F286" s="87"/>
      <c r="G286" s="87"/>
      <c r="H286" s="87"/>
      <c r="I286" s="87"/>
      <c r="J286" s="87"/>
      <c r="L286" s="1"/>
      <c r="M286" s="1"/>
      <c r="N286" s="1"/>
    </row>
    <row r="287" spans="1:20" ht="12.75" customHeight="1">
      <c r="B287" s="73"/>
      <c r="C287" s="17" t="s">
        <v>6</v>
      </c>
      <c r="D287" s="93" t="s">
        <v>0</v>
      </c>
      <c r="E287" s="93"/>
      <c r="F287" s="93"/>
      <c r="G287" s="93"/>
      <c r="H287" s="93"/>
      <c r="I287" s="93"/>
      <c r="J287" s="93"/>
      <c r="K287" s="93"/>
      <c r="L287" s="87"/>
      <c r="M287" s="87"/>
      <c r="N287" s="87"/>
    </row>
    <row r="288" spans="1:20">
      <c r="B288" s="73"/>
      <c r="C288" s="17"/>
      <c r="D288" s="24"/>
      <c r="E288" s="24"/>
      <c r="F288" s="24"/>
      <c r="G288" s="24"/>
      <c r="H288" s="24"/>
      <c r="I288" s="24"/>
      <c r="J288" s="24"/>
      <c r="K288" s="24"/>
      <c r="L288" s="87"/>
      <c r="M288" s="87"/>
      <c r="N288" s="87"/>
    </row>
    <row r="289" spans="1:31">
      <c r="A289" s="10"/>
      <c r="B289" s="73"/>
      <c r="C289" s="17"/>
      <c r="D289" s="92"/>
      <c r="E289" s="92"/>
      <c r="F289" s="92"/>
      <c r="G289" s="92"/>
      <c r="H289" s="92"/>
      <c r="I289" s="92"/>
      <c r="J289" s="92"/>
      <c r="K289" s="92"/>
      <c r="L289" s="87"/>
      <c r="M289" s="87"/>
      <c r="N289" s="87"/>
    </row>
    <row r="290" spans="1:31">
      <c r="A290" s="2"/>
      <c r="B290" s="73"/>
      <c r="C290" s="17"/>
      <c r="D290" s="92"/>
      <c r="E290" s="92"/>
      <c r="F290" s="92"/>
      <c r="G290" s="92"/>
      <c r="H290" s="92"/>
      <c r="I290" s="92"/>
      <c r="J290" s="92"/>
      <c r="K290" s="92"/>
      <c r="L290" s="87"/>
      <c r="M290" s="87"/>
      <c r="N290" s="87"/>
    </row>
    <row r="291" spans="1:31">
      <c r="B291" s="73"/>
      <c r="C291" s="17"/>
      <c r="D291" s="92"/>
      <c r="E291" s="92"/>
      <c r="F291" s="92"/>
      <c r="G291" s="92"/>
      <c r="H291" s="92"/>
      <c r="I291" s="92"/>
      <c r="J291" s="92"/>
      <c r="K291" s="92"/>
      <c r="L291" s="87"/>
      <c r="M291" s="87"/>
      <c r="N291" s="87"/>
    </row>
    <row r="292" spans="1:31" ht="12.75" customHeight="1">
      <c r="B292" s="73"/>
      <c r="C292" s="17"/>
      <c r="D292" s="24"/>
      <c r="E292" s="24"/>
      <c r="F292" s="24"/>
      <c r="G292" s="24"/>
      <c r="H292" s="24"/>
      <c r="I292" s="24"/>
      <c r="J292" s="24"/>
      <c r="K292" s="24"/>
      <c r="L292" s="87"/>
      <c r="M292" s="87"/>
      <c r="N292" s="87"/>
    </row>
    <row r="293" spans="1:31">
      <c r="B293" s="73"/>
      <c r="C293" s="17"/>
      <c r="E293" s="87"/>
      <c r="F293" s="87"/>
      <c r="G293" s="87"/>
      <c r="H293" s="87"/>
      <c r="I293" s="87"/>
      <c r="J293" s="87"/>
      <c r="L293" s="87"/>
      <c r="M293" s="87"/>
      <c r="N293" s="87"/>
    </row>
    <row r="294" spans="1:31" ht="13.15" customHeight="1">
      <c r="B294" s="73"/>
      <c r="C294" s="17" t="s">
        <v>8</v>
      </c>
      <c r="D294" s="92" t="s">
        <v>142</v>
      </c>
      <c r="E294" s="92"/>
      <c r="F294" s="92"/>
      <c r="G294" s="92"/>
      <c r="H294" s="92"/>
      <c r="I294" s="92"/>
      <c r="J294" s="92"/>
      <c r="K294" s="92"/>
      <c r="L294" s="87"/>
      <c r="M294" s="87"/>
      <c r="N294" s="87"/>
    </row>
    <row r="295" spans="1:31">
      <c r="A295" s="2"/>
      <c r="B295" s="73"/>
      <c r="C295" s="17"/>
      <c r="D295" s="92"/>
      <c r="E295" s="92"/>
      <c r="F295" s="92"/>
      <c r="G295" s="92"/>
      <c r="H295" s="92"/>
      <c r="I295" s="92"/>
      <c r="J295" s="92"/>
      <c r="K295" s="92"/>
      <c r="L295" s="87"/>
      <c r="M295" s="87"/>
      <c r="N295" s="87"/>
    </row>
    <row r="296" spans="1:31">
      <c r="A296" s="2"/>
      <c r="B296" s="73"/>
      <c r="C296" s="17"/>
      <c r="D296" s="92"/>
      <c r="E296" s="92"/>
      <c r="F296" s="92"/>
      <c r="G296" s="92"/>
      <c r="H296" s="92"/>
      <c r="I296" s="92"/>
      <c r="J296" s="92"/>
      <c r="K296" s="92"/>
      <c r="L296" s="87"/>
      <c r="M296" s="87"/>
      <c r="N296" s="87"/>
    </row>
    <row r="297" spans="1:31">
      <c r="B297" s="73"/>
      <c r="C297" s="17"/>
      <c r="D297" s="92"/>
      <c r="E297" s="92"/>
      <c r="F297" s="92"/>
      <c r="G297" s="92"/>
      <c r="H297" s="92"/>
      <c r="I297" s="92"/>
      <c r="J297" s="92"/>
      <c r="K297" s="92"/>
    </row>
    <row r="298" spans="1:31" ht="12" customHeight="1">
      <c r="B298" s="73"/>
      <c r="C298" s="17"/>
      <c r="D298" s="92"/>
      <c r="E298" s="92"/>
      <c r="F298" s="92"/>
      <c r="G298" s="92"/>
      <c r="H298" s="92"/>
      <c r="I298" s="92"/>
      <c r="J298" s="92"/>
      <c r="K298" s="92"/>
    </row>
    <row r="299" spans="1:31">
      <c r="B299" s="73"/>
      <c r="C299" s="17"/>
      <c r="D299" s="92"/>
      <c r="E299" s="92"/>
      <c r="F299" s="92"/>
      <c r="G299" s="92"/>
      <c r="H299" s="92"/>
      <c r="I299" s="92"/>
      <c r="J299" s="92"/>
      <c r="K299" s="92"/>
    </row>
    <row r="300" spans="1:31" ht="12.75" customHeight="1">
      <c r="B300" s="73"/>
      <c r="C300" s="17"/>
      <c r="D300" s="24"/>
      <c r="E300" s="24"/>
      <c r="F300" s="24"/>
      <c r="G300" s="24"/>
      <c r="H300" s="24"/>
      <c r="I300" s="24"/>
      <c r="J300" s="24"/>
      <c r="K300" s="24"/>
    </row>
    <row r="301" spans="1:31" ht="13.15" customHeight="1">
      <c r="B301" s="73"/>
      <c r="C301" s="17" t="s">
        <v>12</v>
      </c>
      <c r="D301" s="93" t="s">
        <v>163</v>
      </c>
      <c r="E301" s="93"/>
      <c r="F301" s="93"/>
      <c r="G301" s="93"/>
      <c r="H301" s="93"/>
      <c r="I301" s="93"/>
      <c r="J301" s="93"/>
      <c r="K301" s="93"/>
    </row>
    <row r="302" spans="1:31">
      <c r="B302" s="73"/>
      <c r="C302" s="17"/>
      <c r="D302" s="24"/>
      <c r="E302" s="24"/>
      <c r="F302" s="24"/>
      <c r="G302" s="24"/>
      <c r="H302" s="24"/>
      <c r="I302" s="24"/>
      <c r="J302" s="24"/>
      <c r="K302" s="24"/>
    </row>
    <row r="303" spans="1:31">
      <c r="A303" s="13"/>
      <c r="B303" s="73"/>
      <c r="C303" s="17"/>
      <c r="D303" s="92"/>
      <c r="E303" s="92"/>
      <c r="F303" s="92"/>
      <c r="G303" s="92"/>
      <c r="H303" s="92"/>
      <c r="I303" s="92"/>
      <c r="J303" s="92"/>
      <c r="K303" s="92"/>
    </row>
    <row r="304" spans="1:31" s="4" customFormat="1">
      <c r="A304" s="7"/>
      <c r="B304" s="73"/>
      <c r="C304" s="17"/>
      <c r="D304" s="92"/>
      <c r="E304" s="92"/>
      <c r="F304" s="92"/>
      <c r="G304" s="92"/>
      <c r="H304" s="92"/>
      <c r="I304" s="92"/>
      <c r="J304" s="92"/>
      <c r="K304" s="92"/>
      <c r="L304" s="67"/>
      <c r="M304" s="67"/>
      <c r="N304" s="67"/>
      <c r="O304" s="67"/>
      <c r="P304" s="67"/>
      <c r="Q304" s="67"/>
      <c r="R304" s="25"/>
      <c r="S304" s="25"/>
      <c r="T304" s="25"/>
      <c r="U304" s="25"/>
      <c r="V304" s="25"/>
      <c r="W304" s="25"/>
      <c r="X304" s="25"/>
      <c r="Y304" s="25"/>
      <c r="Z304" s="25"/>
      <c r="AA304" s="25"/>
      <c r="AB304" s="25"/>
      <c r="AC304" s="25"/>
      <c r="AD304" s="25"/>
      <c r="AE304" s="25"/>
    </row>
    <row r="305" spans="1:10">
      <c r="B305" s="73"/>
      <c r="C305" s="17"/>
      <c r="E305" s="87"/>
      <c r="F305" s="87"/>
      <c r="G305" s="87"/>
      <c r="H305" s="87"/>
      <c r="I305" s="87"/>
      <c r="J305" s="87"/>
    </row>
    <row r="306" spans="1:10" ht="12.75" customHeight="1">
      <c r="A306" s="10"/>
      <c r="B306" s="73"/>
      <c r="C306" s="17"/>
    </row>
    <row r="307" spans="1:10">
      <c r="B307" s="73"/>
      <c r="C307" s="17"/>
    </row>
    <row r="308" spans="1:10">
      <c r="B308" s="73"/>
      <c r="E308" s="67"/>
      <c r="F308" s="67"/>
      <c r="G308" s="67"/>
      <c r="H308" s="67"/>
      <c r="I308" s="67"/>
      <c r="J308" s="67"/>
    </row>
    <row r="309" spans="1:10">
      <c r="B309" s="73"/>
    </row>
    <row r="310" spans="1:10">
      <c r="B310" s="73"/>
    </row>
    <row r="311" spans="1:10">
      <c r="B311" s="73"/>
    </row>
    <row r="312" spans="1:10">
      <c r="B312" s="73"/>
    </row>
    <row r="313" spans="1:10">
      <c r="B313" s="73"/>
    </row>
    <row r="314" spans="1:10">
      <c r="B314" s="73"/>
    </row>
    <row r="315" spans="1:10">
      <c r="B315" s="73"/>
    </row>
    <row r="316" spans="1:10">
      <c r="B316" s="73"/>
    </row>
    <row r="317" spans="1:10">
      <c r="B317" s="73"/>
    </row>
    <row r="318" spans="1:10">
      <c r="B318" s="73"/>
    </row>
    <row r="319" spans="1:10">
      <c r="B319" s="73"/>
    </row>
    <row r="320" spans="1:10">
      <c r="B320" s="73"/>
    </row>
    <row r="321" spans="2:11">
      <c r="B321" s="73"/>
    </row>
    <row r="322" spans="2:11">
      <c r="B322" s="73"/>
    </row>
    <row r="323" spans="2:11">
      <c r="B323" s="73"/>
    </row>
    <row r="324" spans="2:11">
      <c r="B324" s="73"/>
    </row>
    <row r="325" spans="2:11">
      <c r="B325" s="73"/>
    </row>
    <row r="326" spans="2:11">
      <c r="B326" s="73"/>
    </row>
    <row r="327" spans="2:11">
      <c r="B327" s="73"/>
    </row>
    <row r="328" spans="2:11">
      <c r="B328" s="73"/>
    </row>
    <row r="329" spans="2:11">
      <c r="B329" s="73"/>
    </row>
    <row r="333" spans="2:11">
      <c r="K333" s="67"/>
    </row>
    <row r="334" spans="2:11">
      <c r="K334" s="67"/>
    </row>
    <row r="335" spans="2:11">
      <c r="K335" s="67"/>
    </row>
    <row r="336" spans="2:11">
      <c r="K336" s="67"/>
    </row>
    <row r="337" spans="11:13">
      <c r="K337" s="67"/>
    </row>
    <row r="338" spans="11:13">
      <c r="K338" s="67"/>
    </row>
    <row r="339" spans="11:13">
      <c r="K339" s="67"/>
    </row>
    <row r="340" spans="11:13">
      <c r="K340" s="67"/>
    </row>
    <row r="341" spans="11:13">
      <c r="K341" s="67"/>
    </row>
    <row r="342" spans="11:13">
      <c r="K342" s="67"/>
    </row>
    <row r="343" spans="11:13">
      <c r="K343" s="67"/>
    </row>
    <row r="344" spans="11:13">
      <c r="K344" s="67"/>
    </row>
    <row r="345" spans="11:13">
      <c r="K345" s="67"/>
    </row>
    <row r="346" spans="11:13">
      <c r="K346" s="67"/>
    </row>
    <row r="347" spans="11:13">
      <c r="K347" s="67"/>
    </row>
    <row r="348" spans="11:13">
      <c r="K348" s="1"/>
      <c r="L348" s="1"/>
      <c r="M348" s="1"/>
    </row>
    <row r="349" spans="11:13">
      <c r="K349" s="87"/>
      <c r="L349" s="87"/>
      <c r="M349" s="87"/>
    </row>
    <row r="350" spans="11:13">
      <c r="K350" s="87"/>
      <c r="L350" s="87"/>
      <c r="M350" s="87"/>
    </row>
    <row r="351" spans="11:13">
      <c r="K351" s="67"/>
    </row>
    <row r="352" spans="11:13">
      <c r="K352" s="67"/>
    </row>
    <row r="353" spans="11:11">
      <c r="K353" s="67"/>
    </row>
  </sheetData>
  <sortState ref="D231:E239">
    <sortCondition ref="D231"/>
  </sortState>
  <mergeCells count="106">
    <mergeCell ref="G35:K35"/>
    <mergeCell ref="M98:M99"/>
    <mergeCell ref="M100:M101"/>
    <mergeCell ref="D37:E37"/>
    <mergeCell ref="D117:K117"/>
    <mergeCell ref="C177:K179"/>
    <mergeCell ref="D166:K166"/>
    <mergeCell ref="D158:K158"/>
    <mergeCell ref="D162:K162"/>
    <mergeCell ref="D78:I79"/>
    <mergeCell ref="D150:K151"/>
    <mergeCell ref="D112:K112"/>
    <mergeCell ref="D103:K103"/>
    <mergeCell ref="D125:K126"/>
    <mergeCell ref="D52:K53"/>
    <mergeCell ref="D65:K65"/>
    <mergeCell ref="C55:K55"/>
    <mergeCell ref="D68:K69"/>
    <mergeCell ref="D62:K62"/>
    <mergeCell ref="D66:J66"/>
    <mergeCell ref="D105:K105"/>
    <mergeCell ref="D146:K148"/>
    <mergeCell ref="D191:K192"/>
    <mergeCell ref="D190:K190"/>
    <mergeCell ref="D102:K102"/>
    <mergeCell ref="D104:K104"/>
    <mergeCell ref="C76:K76"/>
    <mergeCell ref="D28:E28"/>
    <mergeCell ref="D32:E32"/>
    <mergeCell ref="D50:K51"/>
    <mergeCell ref="D161:K161"/>
    <mergeCell ref="D70:K72"/>
    <mergeCell ref="D144:K145"/>
    <mergeCell ref="D40:E40"/>
    <mergeCell ref="D41:E41"/>
    <mergeCell ref="C87:K88"/>
    <mergeCell ref="C116:K116"/>
    <mergeCell ref="D77:K77"/>
    <mergeCell ref="D81:K81"/>
    <mergeCell ref="D93:K94"/>
    <mergeCell ref="C92:K92"/>
    <mergeCell ref="D29:E29"/>
    <mergeCell ref="D33:E33"/>
    <mergeCell ref="D56:K56"/>
    <mergeCell ref="D59:K59"/>
    <mergeCell ref="D60:J60"/>
    <mergeCell ref="B1:G2"/>
    <mergeCell ref="I2:K2"/>
    <mergeCell ref="B4:K13"/>
    <mergeCell ref="B15:K18"/>
    <mergeCell ref="D139:K142"/>
    <mergeCell ref="D127:K128"/>
    <mergeCell ref="D136:K137"/>
    <mergeCell ref="D130:K131"/>
    <mergeCell ref="D118:K118"/>
    <mergeCell ref="D119:K119"/>
    <mergeCell ref="C122:K123"/>
    <mergeCell ref="C21:K25"/>
    <mergeCell ref="D36:E36"/>
    <mergeCell ref="G27:K27"/>
    <mergeCell ref="D63:J63"/>
    <mergeCell ref="D57:J57"/>
    <mergeCell ref="G31:K31"/>
    <mergeCell ref="H32:L32"/>
    <mergeCell ref="D110:K110"/>
    <mergeCell ref="G39:K39"/>
    <mergeCell ref="C45:K46"/>
    <mergeCell ref="D113:K113"/>
    <mergeCell ref="C108:K109"/>
    <mergeCell ref="D82:I83"/>
    <mergeCell ref="F188:H188"/>
    <mergeCell ref="D157:K157"/>
    <mergeCell ref="D289:K291"/>
    <mergeCell ref="C100:K101"/>
    <mergeCell ref="D165:K165"/>
    <mergeCell ref="D152:K154"/>
    <mergeCell ref="D169:K170"/>
    <mergeCell ref="D186:K186"/>
    <mergeCell ref="F187:H187"/>
    <mergeCell ref="D171:K173"/>
    <mergeCell ref="D198:K198"/>
    <mergeCell ref="D111:K111"/>
    <mergeCell ref="D272:K273"/>
    <mergeCell ref="D275:K275"/>
    <mergeCell ref="D287:K287"/>
    <mergeCell ref="D277:K278"/>
    <mergeCell ref="D283:K283"/>
    <mergeCell ref="D195:K196"/>
    <mergeCell ref="D199:K200"/>
    <mergeCell ref="D204:K205"/>
    <mergeCell ref="D229:E229"/>
    <mergeCell ref="H229:I229"/>
    <mergeCell ref="C209:K211"/>
    <mergeCell ref="C227:K227"/>
    <mergeCell ref="D303:K304"/>
    <mergeCell ref="D297:K299"/>
    <mergeCell ref="D294:K296"/>
    <mergeCell ref="D194:K194"/>
    <mergeCell ref="D202:K203"/>
    <mergeCell ref="D281:K282"/>
    <mergeCell ref="D284:K285"/>
    <mergeCell ref="D301:K301"/>
    <mergeCell ref="C212:K212"/>
    <mergeCell ref="C228:K228"/>
    <mergeCell ref="C247:K248"/>
    <mergeCell ref="C259:K260"/>
  </mergeCells>
  <phoneticPr fontId="2" type="noConversion"/>
  <printOptions gridLines="1"/>
  <pageMargins left="0.75" right="0.75" top="0.75" bottom="0.75" header="0.5" footer="0.5"/>
  <pageSetup scale="56"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90" zoomScaleNormal="90" workbookViewId="0">
      <selection activeCell="H80" sqref="H80"/>
    </sheetView>
  </sheetViews>
  <sheetFormatPr defaultColWidth="8.85546875" defaultRowHeight="12.75"/>
  <cols>
    <col min="1" max="2" width="8.85546875" style="32"/>
    <col min="3" max="3" width="21.7109375" style="32" customWidth="1"/>
    <col min="4" max="4" width="12.28515625" style="32" bestFit="1" customWidth="1"/>
    <col min="5" max="5" width="4.42578125" style="32" customWidth="1"/>
    <col min="6" max="7" width="8.85546875" style="32"/>
    <col min="8" max="8" width="20.85546875" style="32" customWidth="1"/>
    <col min="9" max="9" width="12.28515625" style="32" bestFit="1" customWidth="1"/>
    <col min="10" max="10" width="3.28515625" style="32" customWidth="1"/>
    <col min="11" max="16384" width="8.85546875" style="32"/>
  </cols>
  <sheetData>
    <row r="1" spans="1:12" ht="27.75">
      <c r="A1" s="114" t="s">
        <v>58</v>
      </c>
      <c r="B1" s="115"/>
      <c r="C1" s="115"/>
      <c r="D1" s="115"/>
      <c r="E1" s="115"/>
      <c r="F1" s="115"/>
      <c r="G1" s="115"/>
      <c r="H1" s="115"/>
      <c r="I1" s="115"/>
      <c r="J1" s="115"/>
      <c r="K1" s="115"/>
      <c r="L1" s="115"/>
    </row>
    <row r="3" spans="1:12" ht="12.75" customHeight="1">
      <c r="C3" s="116" t="s">
        <v>79</v>
      </c>
      <c r="D3" s="116"/>
      <c r="E3" s="116"/>
      <c r="F3" s="116"/>
      <c r="G3" s="116"/>
      <c r="H3" s="116"/>
      <c r="I3" s="116"/>
      <c r="J3" s="116"/>
      <c r="K3" s="116"/>
      <c r="L3" s="116"/>
    </row>
    <row r="4" spans="1:12">
      <c r="C4" s="116"/>
      <c r="D4" s="116"/>
      <c r="E4" s="116"/>
      <c r="F4" s="116"/>
      <c r="G4" s="116"/>
      <c r="H4" s="116"/>
      <c r="I4" s="116"/>
      <c r="J4" s="116"/>
      <c r="K4" s="116"/>
      <c r="L4" s="116"/>
    </row>
    <row r="5" spans="1:12" ht="12.75" customHeight="1">
      <c r="C5" s="116"/>
      <c r="D5" s="116"/>
      <c r="E5" s="116"/>
      <c r="F5" s="116"/>
      <c r="G5" s="116"/>
      <c r="H5" s="116"/>
      <c r="I5" s="116"/>
      <c r="J5" s="116"/>
      <c r="K5" s="116"/>
      <c r="L5" s="116"/>
    </row>
    <row r="6" spans="1:12" ht="12.75" customHeight="1">
      <c r="C6" s="33"/>
      <c r="D6" s="33"/>
      <c r="E6" s="33"/>
      <c r="F6" s="33"/>
      <c r="G6" s="33"/>
      <c r="H6" s="33"/>
      <c r="I6" s="33"/>
      <c r="J6" s="33"/>
      <c r="K6" s="33"/>
      <c r="L6" s="33"/>
    </row>
    <row r="7" spans="1:12" ht="21" thickBot="1">
      <c r="B7" s="34" t="s">
        <v>59</v>
      </c>
      <c r="C7" s="34"/>
    </row>
    <row r="8" spans="1:12">
      <c r="C8" s="35" t="s">
        <v>26</v>
      </c>
      <c r="D8" s="36"/>
      <c r="E8" s="36"/>
      <c r="F8" s="37"/>
      <c r="H8" s="35" t="s">
        <v>27</v>
      </c>
      <c r="I8" s="36"/>
      <c r="J8" s="36"/>
      <c r="K8" s="37"/>
    </row>
    <row r="9" spans="1:12">
      <c r="C9" s="38" t="s">
        <v>28</v>
      </c>
      <c r="D9" s="39">
        <v>0.01</v>
      </c>
      <c r="E9" s="39"/>
      <c r="F9" s="40"/>
      <c r="H9" s="38" t="s">
        <v>28</v>
      </c>
      <c r="I9" s="39">
        <v>0.01</v>
      </c>
      <c r="J9" s="39"/>
      <c r="K9" s="40"/>
    </row>
    <row r="10" spans="1:12">
      <c r="C10" s="41" t="s">
        <v>105</v>
      </c>
      <c r="D10" s="39">
        <v>0.82</v>
      </c>
      <c r="E10" s="39"/>
      <c r="F10" s="40"/>
      <c r="H10" s="41" t="s">
        <v>105</v>
      </c>
      <c r="I10" s="39">
        <v>0.82</v>
      </c>
      <c r="J10" s="39"/>
      <c r="K10" s="40"/>
    </row>
    <row r="11" spans="1:12">
      <c r="C11" s="41" t="s">
        <v>106</v>
      </c>
      <c r="D11" s="39">
        <v>56</v>
      </c>
      <c r="E11" s="39"/>
      <c r="F11" s="40"/>
      <c r="H11" s="41" t="s">
        <v>106</v>
      </c>
      <c r="I11" s="39">
        <v>56</v>
      </c>
      <c r="J11" s="39"/>
      <c r="K11" s="40"/>
    </row>
    <row r="12" spans="1:12">
      <c r="C12" s="41" t="s">
        <v>107</v>
      </c>
      <c r="D12" s="39">
        <v>73</v>
      </c>
      <c r="E12" s="39"/>
      <c r="F12" s="40"/>
      <c r="H12" s="41" t="s">
        <v>107</v>
      </c>
      <c r="I12" s="39">
        <v>73</v>
      </c>
      <c r="J12" s="39"/>
      <c r="K12" s="40"/>
    </row>
    <row r="13" spans="1:12">
      <c r="C13" s="42"/>
      <c r="D13" s="39"/>
      <c r="E13" s="39"/>
      <c r="F13" s="40"/>
      <c r="H13" s="42"/>
      <c r="I13" s="39"/>
      <c r="J13" s="39"/>
      <c r="K13" s="40"/>
    </row>
    <row r="14" spans="1:12">
      <c r="C14" s="43" t="s">
        <v>108</v>
      </c>
      <c r="D14" s="39">
        <f>1-D10</f>
        <v>0.18000000000000005</v>
      </c>
      <c r="E14" s="39"/>
      <c r="F14" s="40"/>
      <c r="H14" s="43" t="s">
        <v>108</v>
      </c>
      <c r="I14" s="39">
        <f>1-I10</f>
        <v>0.18000000000000005</v>
      </c>
      <c r="J14" s="39"/>
      <c r="K14" s="40"/>
    </row>
    <row r="15" spans="1:12">
      <c r="C15" s="44" t="s">
        <v>109</v>
      </c>
      <c r="D15" s="39">
        <f>D11/D12</f>
        <v>0.76712328767123283</v>
      </c>
      <c r="E15" s="39"/>
      <c r="F15" s="40"/>
      <c r="H15" s="44" t="s">
        <v>109</v>
      </c>
      <c r="I15" s="39">
        <f>I11/I12</f>
        <v>0.76712328767123283</v>
      </c>
      <c r="J15" s="39"/>
      <c r="K15" s="40"/>
    </row>
    <row r="16" spans="1:12">
      <c r="C16" s="45"/>
      <c r="D16" s="39"/>
      <c r="E16" s="39"/>
      <c r="F16" s="40"/>
      <c r="H16" s="45"/>
      <c r="I16" s="39" t="s">
        <v>110</v>
      </c>
      <c r="J16" s="39"/>
      <c r="K16" s="40" t="s">
        <v>111</v>
      </c>
    </row>
    <row r="17" spans="2:11">
      <c r="C17" s="44" t="s">
        <v>112</v>
      </c>
      <c r="D17" s="39">
        <f>_xlfn.NORM.S.INV(D9/2)</f>
        <v>-2.5758293035488999</v>
      </c>
      <c r="E17" s="46" t="s">
        <v>29</v>
      </c>
      <c r="F17" s="40">
        <f>-D17</f>
        <v>2.5758293035488999</v>
      </c>
      <c r="H17" s="44" t="s">
        <v>113</v>
      </c>
      <c r="I17" s="39">
        <f>_xlfn.NORM.S.INV(I9)</f>
        <v>-2.3263478740408408</v>
      </c>
      <c r="J17" s="46" t="s">
        <v>30</v>
      </c>
      <c r="K17" s="40">
        <f>-I17</f>
        <v>2.3263478740408408</v>
      </c>
    </row>
    <row r="18" spans="2:11">
      <c r="C18" s="44" t="s">
        <v>114</v>
      </c>
      <c r="D18" s="39">
        <f>(D15-D10)/SQRT(D10*D14/D12)</f>
        <v>-1.1759333189673042</v>
      </c>
      <c r="E18" s="39"/>
      <c r="F18" s="40"/>
      <c r="H18" s="44" t="s">
        <v>114</v>
      </c>
      <c r="I18" s="39">
        <f>(I15-I10)/SQRT(I10*I14/I12)</f>
        <v>-1.1759333189673042</v>
      </c>
      <c r="J18" s="39"/>
      <c r="K18" s="40"/>
    </row>
    <row r="19" spans="2:11" ht="13.5" thickBot="1">
      <c r="C19" s="47" t="s">
        <v>115</v>
      </c>
      <c r="D19" s="48">
        <f>IF(D18&gt;0,2*(1-_xlfn.NORM.S.DIST(D18,TRUE)),2*_xlfn.NORM.S.DIST(D18,TRUE))</f>
        <v>0.23962152315982221</v>
      </c>
      <c r="E19" s="48"/>
      <c r="F19" s="49"/>
      <c r="H19" s="47" t="s">
        <v>115</v>
      </c>
      <c r="I19" s="48">
        <f>IF(I18&gt;0,1-_xlfn.NORM.S.DIST(I18,TRUE),_xlfn.NORM.S.DIST(I18,TRUE))</f>
        <v>0.11981076157991111</v>
      </c>
      <c r="J19" s="48"/>
      <c r="K19" s="49"/>
    </row>
    <row r="21" spans="2:11" ht="21" thickBot="1">
      <c r="B21" s="34" t="s">
        <v>76</v>
      </c>
      <c r="C21" s="34"/>
    </row>
    <row r="22" spans="2:11">
      <c r="C22" s="35" t="s">
        <v>31</v>
      </c>
      <c r="D22" s="36"/>
      <c r="E22" s="36"/>
      <c r="F22" s="37"/>
      <c r="H22" s="35" t="s">
        <v>32</v>
      </c>
      <c r="I22" s="36"/>
      <c r="J22" s="36"/>
      <c r="K22" s="37"/>
    </row>
    <row r="23" spans="2:11">
      <c r="C23" s="38" t="s">
        <v>28</v>
      </c>
      <c r="D23" s="39">
        <v>0.05</v>
      </c>
      <c r="E23" s="39"/>
      <c r="F23" s="40"/>
      <c r="H23" s="38" t="s">
        <v>28</v>
      </c>
      <c r="I23" s="39">
        <v>0.05</v>
      </c>
      <c r="J23" s="39"/>
      <c r="K23" s="40"/>
    </row>
    <row r="24" spans="2:11">
      <c r="C24" s="41" t="s">
        <v>116</v>
      </c>
      <c r="D24" s="39">
        <v>24.85</v>
      </c>
      <c r="E24" s="39"/>
      <c r="F24" s="40"/>
      <c r="H24" s="41" t="s">
        <v>116</v>
      </c>
      <c r="I24" s="39">
        <v>24.85</v>
      </c>
      <c r="J24" s="39"/>
      <c r="K24" s="40"/>
    </row>
    <row r="25" spans="2:11">
      <c r="C25" s="41" t="s">
        <v>117</v>
      </c>
      <c r="D25" s="39">
        <v>24</v>
      </c>
      <c r="E25" s="39"/>
      <c r="F25" s="40"/>
      <c r="H25" s="41" t="s">
        <v>117</v>
      </c>
      <c r="I25" s="39">
        <v>24</v>
      </c>
      <c r="J25" s="39"/>
      <c r="K25" s="40"/>
    </row>
    <row r="26" spans="2:11">
      <c r="C26" s="41" t="s">
        <v>118</v>
      </c>
      <c r="D26" s="39">
        <v>2</v>
      </c>
      <c r="E26" s="39"/>
      <c r="F26" s="40"/>
      <c r="H26" s="41" t="s">
        <v>118</v>
      </c>
      <c r="I26" s="39">
        <v>2</v>
      </c>
      <c r="J26" s="39"/>
      <c r="K26" s="40"/>
    </row>
    <row r="27" spans="2:11">
      <c r="C27" s="41" t="s">
        <v>107</v>
      </c>
      <c r="D27" s="39">
        <v>25</v>
      </c>
      <c r="E27" s="39"/>
      <c r="F27" s="40"/>
      <c r="H27" s="41" t="s">
        <v>107</v>
      </c>
      <c r="I27" s="39">
        <v>25</v>
      </c>
      <c r="J27" s="39"/>
      <c r="K27" s="40"/>
    </row>
    <row r="28" spans="2:11">
      <c r="C28" s="45"/>
      <c r="D28" s="39"/>
      <c r="E28" s="39"/>
      <c r="F28" s="40"/>
      <c r="H28" s="45"/>
      <c r="I28" s="39" t="s">
        <v>110</v>
      </c>
      <c r="J28" s="39"/>
      <c r="K28" s="40" t="s">
        <v>111</v>
      </c>
    </row>
    <row r="29" spans="2:11">
      <c r="C29" s="44" t="s">
        <v>112</v>
      </c>
      <c r="D29" s="39">
        <f>_xlfn.NORM.S.INV(D23/2)</f>
        <v>-1.9599639845400538</v>
      </c>
      <c r="E29" s="46" t="s">
        <v>29</v>
      </c>
      <c r="F29" s="40">
        <f>-D29</f>
        <v>1.9599639845400538</v>
      </c>
      <c r="H29" s="44" t="s">
        <v>113</v>
      </c>
      <c r="I29" s="39">
        <f>_xlfn.NORM.S.INV(I23)</f>
        <v>-1.6448536269514726</v>
      </c>
      <c r="J29" s="46" t="s">
        <v>30</v>
      </c>
      <c r="K29" s="40">
        <f>-I29</f>
        <v>1.6448536269514726</v>
      </c>
    </row>
    <row r="30" spans="2:11">
      <c r="C30" s="44" t="s">
        <v>114</v>
      </c>
      <c r="D30" s="39">
        <f>(D24-D25)/(D26/SQRT(D27))</f>
        <v>2.1250000000000036</v>
      </c>
      <c r="E30" s="39"/>
      <c r="F30" s="40"/>
      <c r="H30" s="44" t="s">
        <v>114</v>
      </c>
      <c r="I30" s="39">
        <f>(I24-I25)/(I26/SQRT(I27))</f>
        <v>2.1250000000000036</v>
      </c>
      <c r="J30" s="39"/>
      <c r="K30" s="40"/>
    </row>
    <row r="31" spans="2:11" ht="13.5" thickBot="1">
      <c r="C31" s="47" t="s">
        <v>115</v>
      </c>
      <c r="D31" s="48">
        <f>IF(D30&gt;0,2*(1-_xlfn.NORM.S.DIST(D30,TRUE)),2*_xlfn.NORM.S.DIST(D30,TRUE))</f>
        <v>3.358661289689735E-2</v>
      </c>
      <c r="E31" s="48"/>
      <c r="F31" s="49"/>
      <c r="H31" s="47" t="s">
        <v>115</v>
      </c>
      <c r="I31" s="48">
        <f>IF(I30&gt;0,(1-_xlfn.NORM.S.DIST(I30,TRUE)),_xlfn.NORM.S.DIST(I30,TRUE))</f>
        <v>1.6793306448448675E-2</v>
      </c>
      <c r="J31" s="48"/>
      <c r="K31" s="49"/>
    </row>
    <row r="32" spans="2:11" ht="13.5" thickBot="1">
      <c r="C32" s="39"/>
      <c r="D32" s="39"/>
      <c r="E32" s="39"/>
      <c r="F32" s="39"/>
    </row>
    <row r="33" spans="2:11">
      <c r="C33" s="35" t="s">
        <v>33</v>
      </c>
      <c r="D33" s="36"/>
      <c r="E33" s="36"/>
      <c r="F33" s="37"/>
      <c r="H33" s="35" t="s">
        <v>34</v>
      </c>
      <c r="I33" s="36"/>
      <c r="J33" s="36"/>
      <c r="K33" s="37"/>
    </row>
    <row r="34" spans="2:11">
      <c r="C34" s="38" t="s">
        <v>28</v>
      </c>
      <c r="D34" s="39">
        <v>0.05</v>
      </c>
      <c r="E34" s="39"/>
      <c r="F34" s="40"/>
      <c r="H34" s="38" t="s">
        <v>28</v>
      </c>
      <c r="I34" s="39">
        <v>0.05</v>
      </c>
      <c r="J34" s="39"/>
      <c r="K34" s="40"/>
    </row>
    <row r="35" spans="2:11">
      <c r="C35" s="41" t="s">
        <v>116</v>
      </c>
      <c r="D35" s="39">
        <v>110</v>
      </c>
      <c r="E35" s="39"/>
      <c r="F35" s="40"/>
      <c r="H35" s="41" t="s">
        <v>116</v>
      </c>
      <c r="I35" s="39">
        <v>110</v>
      </c>
      <c r="J35" s="39"/>
      <c r="K35" s="40"/>
    </row>
    <row r="36" spans="2:11">
      <c r="C36" s="41" t="s">
        <v>117</v>
      </c>
      <c r="D36" s="39">
        <v>118</v>
      </c>
      <c r="E36" s="39"/>
      <c r="F36" s="40"/>
      <c r="H36" s="41" t="s">
        <v>117</v>
      </c>
      <c r="I36" s="39">
        <v>118</v>
      </c>
      <c r="J36" s="39"/>
      <c r="K36" s="40"/>
    </row>
    <row r="37" spans="2:11">
      <c r="C37" s="41" t="s">
        <v>119</v>
      </c>
      <c r="D37" s="39">
        <v>12</v>
      </c>
      <c r="E37" s="39"/>
      <c r="F37" s="40"/>
      <c r="H37" s="41" t="s">
        <v>119</v>
      </c>
      <c r="I37" s="39">
        <v>12</v>
      </c>
      <c r="J37" s="39"/>
      <c r="K37" s="40"/>
    </row>
    <row r="38" spans="2:11">
      <c r="C38" s="41" t="s">
        <v>107</v>
      </c>
      <c r="D38" s="39">
        <v>20</v>
      </c>
      <c r="E38" s="39"/>
      <c r="F38" s="40"/>
      <c r="H38" s="41" t="s">
        <v>107</v>
      </c>
      <c r="I38" s="39">
        <v>20</v>
      </c>
      <c r="J38" s="39"/>
      <c r="K38" s="40"/>
    </row>
    <row r="39" spans="2:11">
      <c r="C39" s="45"/>
      <c r="D39" s="39"/>
      <c r="E39" s="39"/>
      <c r="F39" s="40"/>
      <c r="H39" s="45"/>
      <c r="I39" s="39" t="s">
        <v>110</v>
      </c>
      <c r="J39" s="39"/>
      <c r="K39" s="40" t="s">
        <v>111</v>
      </c>
    </row>
    <row r="40" spans="2:11">
      <c r="C40" s="44" t="s">
        <v>112</v>
      </c>
      <c r="D40" s="39">
        <f>_xlfn.T.INV(D34/2,D38-1)</f>
        <v>-2.0930240544083096</v>
      </c>
      <c r="E40" s="46" t="s">
        <v>29</v>
      </c>
      <c r="F40" s="40">
        <f>-D40</f>
        <v>2.0930240544083096</v>
      </c>
      <c r="H40" s="44" t="s">
        <v>113</v>
      </c>
      <c r="I40" s="39">
        <f>_xlfn.T.INV(I34,I38-1)</f>
        <v>-1.7291328115213698</v>
      </c>
      <c r="J40" s="46" t="s">
        <v>30</v>
      </c>
      <c r="K40" s="40">
        <f>-I40</f>
        <v>1.7291328115213698</v>
      </c>
    </row>
    <row r="41" spans="2:11">
      <c r="C41" s="44" t="s">
        <v>114</v>
      </c>
      <c r="D41" s="39">
        <f>(D35-D36)/(D37/SQRT(D38))</f>
        <v>-2.9814239699997196</v>
      </c>
      <c r="E41" s="39"/>
      <c r="F41" s="40"/>
      <c r="H41" s="44" t="s">
        <v>114</v>
      </c>
      <c r="I41" s="39">
        <f>(I35-I36)/(I37/SQRT(I38))</f>
        <v>-2.9814239699997196</v>
      </c>
      <c r="J41" s="39"/>
      <c r="K41" s="40"/>
    </row>
    <row r="42" spans="2:11" ht="13.5" thickBot="1">
      <c r="C42" s="47" t="s">
        <v>115</v>
      </c>
      <c r="D42" s="48">
        <f>IF(D41&gt;0,_xlfn.T.DIST.2T(D41,D38-1),_xlfn.T.DIST.2T(-D41,D38-1))</f>
        <v>7.670613445788582E-3</v>
      </c>
      <c r="E42" s="48"/>
      <c r="F42" s="49"/>
      <c r="H42" s="47" t="s">
        <v>115</v>
      </c>
      <c r="I42" s="48">
        <f>IF(I41&gt;0,_xlfn.T.DIST.RT(I41,I38-1),_xlfn.T.DIST(I41,I38-1,TRUE))</f>
        <v>3.835306722894291E-3</v>
      </c>
      <c r="J42" s="48"/>
      <c r="K42" s="49"/>
    </row>
    <row r="43" spans="2:11">
      <c r="H43" s="39"/>
      <c r="I43" s="39"/>
      <c r="J43" s="39"/>
      <c r="K43" s="39"/>
    </row>
    <row r="44" spans="2:11">
      <c r="H44" s="39"/>
      <c r="I44" s="39"/>
      <c r="J44" s="39"/>
      <c r="K44" s="39"/>
    </row>
    <row r="45" spans="2:11" ht="21" thickBot="1">
      <c r="B45" s="34" t="s">
        <v>120</v>
      </c>
      <c r="H45" s="39"/>
      <c r="I45" s="39"/>
      <c r="J45" s="39"/>
      <c r="K45" s="39"/>
    </row>
    <row r="46" spans="2:11">
      <c r="C46" s="35" t="s">
        <v>121</v>
      </c>
      <c r="D46" s="36"/>
      <c r="E46" s="36"/>
      <c r="F46" s="37"/>
      <c r="H46" s="35" t="s">
        <v>122</v>
      </c>
      <c r="I46" s="36"/>
      <c r="J46" s="36"/>
      <c r="K46" s="37"/>
    </row>
    <row r="47" spans="2:11">
      <c r="C47" s="38" t="s">
        <v>28</v>
      </c>
      <c r="D47" s="39">
        <v>0.05</v>
      </c>
      <c r="E47" s="39"/>
      <c r="F47" s="40"/>
      <c r="H47" s="38" t="s">
        <v>28</v>
      </c>
      <c r="I47" s="39">
        <v>0.05</v>
      </c>
      <c r="J47" s="39"/>
      <c r="K47" s="40"/>
    </row>
    <row r="48" spans="2:11">
      <c r="C48" s="50" t="s">
        <v>107</v>
      </c>
      <c r="D48" s="39">
        <v>25</v>
      </c>
      <c r="E48" s="39"/>
      <c r="F48" s="40"/>
      <c r="H48" s="50" t="s">
        <v>107</v>
      </c>
      <c r="I48" s="32">
        <v>25</v>
      </c>
      <c r="J48" s="39"/>
      <c r="K48" s="40"/>
    </row>
    <row r="49" spans="2:11">
      <c r="C49" s="41" t="s">
        <v>119</v>
      </c>
      <c r="D49" s="39">
        <v>2.9000000000000001E-2</v>
      </c>
      <c r="E49" s="39"/>
      <c r="F49" s="40"/>
      <c r="H49" s="41" t="s">
        <v>119</v>
      </c>
      <c r="I49" s="39">
        <v>2.9000000000000001E-2</v>
      </c>
      <c r="J49" s="39"/>
      <c r="K49" s="40"/>
    </row>
    <row r="50" spans="2:11">
      <c r="C50" s="51" t="s">
        <v>123</v>
      </c>
      <c r="D50" s="39">
        <v>2.3E-2</v>
      </c>
      <c r="E50" s="39"/>
      <c r="F50" s="40"/>
      <c r="H50" s="51" t="s">
        <v>123</v>
      </c>
      <c r="I50" s="39">
        <v>2.3E-2</v>
      </c>
      <c r="J50" s="39"/>
      <c r="K50" s="40"/>
    </row>
    <row r="51" spans="2:11" ht="14.25">
      <c r="C51" s="43" t="s">
        <v>124</v>
      </c>
      <c r="D51" s="39">
        <f>D49^2</f>
        <v>8.4100000000000006E-4</v>
      </c>
      <c r="E51" s="39"/>
      <c r="F51" s="40"/>
      <c r="H51" s="43" t="s">
        <v>124</v>
      </c>
      <c r="I51" s="39">
        <f>I49^2</f>
        <v>8.4100000000000006E-4</v>
      </c>
      <c r="J51" s="39"/>
      <c r="K51" s="40"/>
    </row>
    <row r="52" spans="2:11" ht="15.75">
      <c r="C52" s="52" t="s">
        <v>125</v>
      </c>
      <c r="D52" s="39">
        <f>D50^2</f>
        <v>5.2899999999999996E-4</v>
      </c>
      <c r="E52" s="39"/>
      <c r="F52" s="40"/>
      <c r="H52" s="52" t="s">
        <v>125</v>
      </c>
      <c r="I52" s="39">
        <f>I50^2</f>
        <v>5.2899999999999996E-4</v>
      </c>
      <c r="J52" s="39"/>
      <c r="K52" s="40"/>
    </row>
    <row r="53" spans="2:11">
      <c r="C53" s="45"/>
      <c r="D53" s="39"/>
      <c r="E53" s="39"/>
      <c r="F53" s="40"/>
      <c r="H53" s="45"/>
      <c r="I53" s="39" t="s">
        <v>110</v>
      </c>
      <c r="J53" s="39"/>
      <c r="K53" s="40" t="s">
        <v>111</v>
      </c>
    </row>
    <row r="54" spans="2:11">
      <c r="C54" s="44" t="s">
        <v>112</v>
      </c>
      <c r="D54" s="39">
        <f>_xlfn.CHISQ.INV(D47/2,D48-1)</f>
        <v>12.401150217444433</v>
      </c>
      <c r="E54" s="46" t="s">
        <v>29</v>
      </c>
      <c r="F54" s="40">
        <f>_xlfn.CHISQ.INV.RT(D47/2,D48-1)</f>
        <v>39.364077026603915</v>
      </c>
      <c r="H54" s="44" t="s">
        <v>112</v>
      </c>
      <c r="I54" s="39">
        <f>_xlfn.CHISQ.INV(I47,I48-1)</f>
        <v>13.848425027170213</v>
      </c>
      <c r="J54" s="46" t="s">
        <v>30</v>
      </c>
      <c r="K54" s="40">
        <f>_xlfn.CHISQ.INV.RT(I47,I48-1)</f>
        <v>36.415028501807313</v>
      </c>
    </row>
    <row r="55" spans="2:11">
      <c r="C55" s="44" t="s">
        <v>114</v>
      </c>
      <c r="D55" s="39">
        <f>(D48-1)*(D51)/D52</f>
        <v>38.155009451795848</v>
      </c>
      <c r="E55" s="39"/>
      <c r="F55" s="40"/>
      <c r="H55" s="44" t="s">
        <v>114</v>
      </c>
      <c r="I55" s="39">
        <f>(I48-1)*I51/I52</f>
        <v>38.155009451795848</v>
      </c>
      <c r="J55" s="39"/>
      <c r="K55" s="40"/>
    </row>
    <row r="56" spans="2:11" ht="13.5" thickBot="1">
      <c r="C56" s="47" t="s">
        <v>115</v>
      </c>
      <c r="D56" s="48">
        <f>IF(D55&lt;=D54,2*(_xlfn.CHISQ.DIST(D55,D48-1,TRUE)),IF(D55&gt;=F54,2*_xlfn.CHISQ.DIST.RT(D55,D48-1),IF(D49&gt;D50,2*_xlfn.CHISQ.DIST.RT(D55,D48-1),IF(D49&lt;D50,2*(_xlfn.CHISQ.DIST(D55,D48-1,TRUE)),1))))</f>
        <v>6.6851698312438548E-2</v>
      </c>
      <c r="E56" s="48"/>
      <c r="F56" s="49"/>
      <c r="H56" s="47" t="s">
        <v>115</v>
      </c>
      <c r="I56" s="48">
        <f>IF(I55&lt;=I54,(_xlfn.CHISQ.DIST(I55,I48-1,TRUE)),IF(I55&gt;=K54,_xlfn.CHISQ.DIST.RT(I55,I48-1),IF(I49&gt;I50,_xlfn.CHISQ.DIST.RT(I55,I48-1),IF(I49&lt;I50,(_xlfn.CHISQ.DIST(I55,I48-1,TRUE)),0.5))))</f>
        <v>3.3425849156219274E-2</v>
      </c>
      <c r="J56" s="48"/>
      <c r="K56" s="49"/>
    </row>
    <row r="57" spans="2:11">
      <c r="H57" s="39"/>
      <c r="I57" s="39"/>
      <c r="J57" s="39"/>
      <c r="K57" s="39"/>
    </row>
    <row r="58" spans="2:11">
      <c r="H58" s="39"/>
      <c r="I58" s="39"/>
      <c r="J58" s="39"/>
      <c r="K58" s="39"/>
    </row>
    <row r="59" spans="2:11" ht="20.25">
      <c r="B59" s="34" t="s">
        <v>60</v>
      </c>
      <c r="C59" s="34"/>
      <c r="D59" s="53"/>
      <c r="E59" s="53"/>
      <c r="F59" s="54"/>
    </row>
    <row r="60" spans="2:11" ht="13.5" thickBot="1">
      <c r="C60" s="55"/>
      <c r="D60" s="53"/>
      <c r="E60" s="53"/>
      <c r="F60" s="54"/>
    </row>
    <row r="61" spans="2:11">
      <c r="C61" s="35" t="s">
        <v>126</v>
      </c>
      <c r="D61" s="56"/>
      <c r="E61" s="56"/>
      <c r="F61" s="57"/>
      <c r="H61" s="35" t="s">
        <v>127</v>
      </c>
      <c r="I61" s="56"/>
      <c r="J61" s="56"/>
      <c r="K61" s="57"/>
    </row>
    <row r="62" spans="2:11">
      <c r="C62" s="45" t="s">
        <v>128</v>
      </c>
      <c r="D62" s="46" t="s">
        <v>77</v>
      </c>
      <c r="E62" s="46"/>
      <c r="F62" s="58" t="s">
        <v>78</v>
      </c>
      <c r="H62" s="45" t="s">
        <v>128</v>
      </c>
      <c r="I62" s="46" t="s">
        <v>77</v>
      </c>
      <c r="J62" s="46"/>
      <c r="K62" s="58" t="s">
        <v>78</v>
      </c>
    </row>
    <row r="63" spans="2:11">
      <c r="C63" s="41" t="s">
        <v>106</v>
      </c>
      <c r="D63" s="59">
        <v>56</v>
      </c>
      <c r="E63" s="59"/>
      <c r="F63" s="60">
        <v>27</v>
      </c>
      <c r="H63" s="41" t="s">
        <v>106</v>
      </c>
      <c r="I63" s="59">
        <v>50</v>
      </c>
      <c r="J63" s="59"/>
      <c r="K63" s="60">
        <v>16</v>
      </c>
    </row>
    <row r="64" spans="2:11">
      <c r="C64" s="41" t="s">
        <v>107</v>
      </c>
      <c r="D64" s="59">
        <v>843</v>
      </c>
      <c r="E64" s="59"/>
      <c r="F64" s="60">
        <v>703</v>
      </c>
      <c r="H64" s="41" t="s">
        <v>107</v>
      </c>
      <c r="I64" s="59">
        <v>290</v>
      </c>
      <c r="J64" s="59"/>
      <c r="K64" s="60">
        <v>123</v>
      </c>
    </row>
    <row r="65" spans="2:11">
      <c r="C65" s="41"/>
      <c r="D65" s="59"/>
      <c r="E65" s="59"/>
      <c r="F65" s="60"/>
      <c r="H65" s="41"/>
      <c r="I65" s="59"/>
      <c r="J65" s="59"/>
      <c r="K65" s="60"/>
    </row>
    <row r="66" spans="2:11">
      <c r="C66" s="41" t="s">
        <v>129</v>
      </c>
      <c r="D66" s="59">
        <v>0.05</v>
      </c>
      <c r="E66" s="59"/>
      <c r="F66" s="60"/>
      <c r="H66" s="41" t="s">
        <v>129</v>
      </c>
      <c r="I66" s="59">
        <v>0.05</v>
      </c>
      <c r="J66" s="59"/>
      <c r="K66" s="60"/>
    </row>
    <row r="67" spans="2:11">
      <c r="C67" s="45"/>
      <c r="D67" s="46"/>
      <c r="E67" s="46"/>
      <c r="F67" s="58"/>
      <c r="H67" s="45"/>
      <c r="I67" s="46"/>
      <c r="J67" s="46"/>
      <c r="K67" s="58"/>
    </row>
    <row r="68" spans="2:11">
      <c r="C68" s="44" t="s">
        <v>130</v>
      </c>
      <c r="D68" s="46">
        <f>(D63+F63)/(D64+F64)</f>
        <v>5.36869340232859E-2</v>
      </c>
      <c r="E68" s="46"/>
      <c r="F68" s="58"/>
      <c r="H68" s="44" t="s">
        <v>130</v>
      </c>
      <c r="I68" s="46">
        <f>(I63+K63)/(I64+K64)</f>
        <v>0.15980629539951574</v>
      </c>
      <c r="J68" s="46"/>
      <c r="K68" s="58"/>
    </row>
    <row r="69" spans="2:11">
      <c r="C69" s="44" t="s">
        <v>131</v>
      </c>
      <c r="D69" s="46">
        <f>1-D68</f>
        <v>0.94631306597671405</v>
      </c>
      <c r="E69" s="46"/>
      <c r="F69" s="58"/>
      <c r="H69" s="44" t="s">
        <v>131</v>
      </c>
      <c r="I69" s="46">
        <f>1-I68</f>
        <v>0.84019370460048426</v>
      </c>
      <c r="J69" s="46"/>
      <c r="K69" s="58"/>
    </row>
    <row r="70" spans="2:11">
      <c r="C70" s="44" t="s">
        <v>112</v>
      </c>
      <c r="D70" s="46">
        <f>_xlfn.NORM.S.INV(D66/2)</f>
        <v>-1.9599639845400538</v>
      </c>
      <c r="E70" s="46" t="s">
        <v>29</v>
      </c>
      <c r="F70" s="58">
        <f>-D70</f>
        <v>1.9599639845400538</v>
      </c>
      <c r="H70" s="44" t="s">
        <v>113</v>
      </c>
      <c r="I70" s="46">
        <f>_xlfn.NORM.S.INV(I66)</f>
        <v>-1.6448536269514726</v>
      </c>
      <c r="J70" s="46" t="s">
        <v>30</v>
      </c>
      <c r="K70" s="58">
        <f>-I70</f>
        <v>1.6448536269514726</v>
      </c>
    </row>
    <row r="71" spans="2:11">
      <c r="C71" s="44" t="s">
        <v>114</v>
      </c>
      <c r="D71" s="46">
        <f>(D63/D64-F63/F64)/SQRT(D68*D69/D64+D68*D69/F64)</f>
        <v>2.4341272112239531</v>
      </c>
      <c r="E71" s="46"/>
      <c r="F71" s="58"/>
      <c r="H71" s="44" t="s">
        <v>114</v>
      </c>
      <c r="I71" s="46">
        <f>(I63/I64-K63/K64)/SQRT(I68*I69/I64+I68*I69/K64)</f>
        <v>1.0736524347138958</v>
      </c>
      <c r="J71" s="46"/>
      <c r="K71" s="58"/>
    </row>
    <row r="72" spans="2:11" ht="13.5" thickBot="1">
      <c r="C72" s="47" t="s">
        <v>115</v>
      </c>
      <c r="D72" s="61">
        <f>IF(D71&lt;0,_xlfn.NORM.S.DIST(D52,17)*2,(1-_xlfn.NORM.S.DIST(D71,1))*2)</f>
        <v>1.4927747730414387E-2</v>
      </c>
      <c r="E72" s="61"/>
      <c r="F72" s="62"/>
      <c r="H72" s="47" t="s">
        <v>115</v>
      </c>
      <c r="I72" s="61">
        <f>IF(I71&lt;0,_xlfn.NORM.S.DIST(I71,1),(1-_xlfn.NORM.S.DIST(I71,1)))</f>
        <v>0.14148924363134596</v>
      </c>
      <c r="J72" s="61"/>
      <c r="K72" s="62"/>
    </row>
    <row r="73" spans="2:11">
      <c r="C73" s="63"/>
      <c r="D73" s="46"/>
      <c r="E73" s="46"/>
      <c r="F73" s="46"/>
      <c r="H73" s="63"/>
      <c r="I73" s="46"/>
      <c r="J73" s="46"/>
      <c r="K73" s="46"/>
    </row>
    <row r="74" spans="2:11" ht="20.25">
      <c r="B74" s="34" t="s">
        <v>2</v>
      </c>
      <c r="C74" s="34"/>
      <c r="D74" s="54"/>
      <c r="E74" s="54"/>
      <c r="F74" s="54"/>
    </row>
    <row r="75" spans="2:11" ht="13.5" thickBot="1">
      <c r="D75" s="54"/>
      <c r="E75" s="54"/>
      <c r="F75" s="54"/>
    </row>
    <row r="76" spans="2:11">
      <c r="C76" s="35" t="s">
        <v>132</v>
      </c>
      <c r="D76" s="56"/>
      <c r="E76" s="56"/>
      <c r="F76" s="57"/>
      <c r="H76" s="35" t="s">
        <v>133</v>
      </c>
      <c r="I76" s="56"/>
      <c r="J76" s="56"/>
      <c r="K76" s="57"/>
    </row>
    <row r="77" spans="2:11">
      <c r="C77" s="45" t="s">
        <v>128</v>
      </c>
      <c r="D77" s="46" t="s">
        <v>77</v>
      </c>
      <c r="E77" s="46"/>
      <c r="F77" s="58" t="s">
        <v>78</v>
      </c>
      <c r="H77" s="45" t="s">
        <v>128</v>
      </c>
      <c r="I77" s="46" t="s">
        <v>77</v>
      </c>
      <c r="J77" s="46"/>
      <c r="K77" s="58" t="s">
        <v>78</v>
      </c>
    </row>
    <row r="78" spans="2:11">
      <c r="C78" s="41" t="s">
        <v>116</v>
      </c>
      <c r="D78" s="59">
        <v>4.2</v>
      </c>
      <c r="E78" s="59"/>
      <c r="F78" s="60">
        <v>1.71</v>
      </c>
      <c r="H78" s="41" t="s">
        <v>116</v>
      </c>
      <c r="I78" s="59">
        <v>0.94</v>
      </c>
      <c r="J78" s="59"/>
      <c r="K78" s="60">
        <v>1.65</v>
      </c>
    </row>
    <row r="79" spans="2:11">
      <c r="C79" s="41" t="s">
        <v>107</v>
      </c>
      <c r="D79" s="59">
        <v>22</v>
      </c>
      <c r="E79" s="59"/>
      <c r="F79" s="60">
        <v>22</v>
      </c>
      <c r="H79" s="41" t="s">
        <v>107</v>
      </c>
      <c r="I79" s="59">
        <v>21</v>
      </c>
      <c r="J79" s="59"/>
      <c r="K79" s="60">
        <v>8</v>
      </c>
    </row>
    <row r="80" spans="2:11">
      <c r="C80" s="41" t="s">
        <v>119</v>
      </c>
      <c r="D80" s="59">
        <v>2.2000000000000002</v>
      </c>
      <c r="E80" s="59"/>
      <c r="F80" s="60">
        <v>0.72</v>
      </c>
      <c r="H80" s="41" t="s">
        <v>119</v>
      </c>
      <c r="I80" s="59">
        <v>0.31</v>
      </c>
      <c r="J80" s="59"/>
      <c r="K80" s="60">
        <v>0.16</v>
      </c>
    </row>
    <row r="81" spans="3:11">
      <c r="C81" s="42"/>
      <c r="D81" s="59"/>
      <c r="E81" s="59"/>
      <c r="F81" s="60"/>
      <c r="H81" s="42"/>
      <c r="I81" s="59"/>
      <c r="J81" s="59"/>
      <c r="K81" s="60"/>
    </row>
    <row r="82" spans="3:11">
      <c r="C82" s="41" t="s">
        <v>129</v>
      </c>
      <c r="D82" s="59">
        <v>0.05</v>
      </c>
      <c r="E82" s="59"/>
      <c r="F82" s="60"/>
      <c r="H82" s="41" t="s">
        <v>129</v>
      </c>
      <c r="I82" s="59">
        <v>0.05</v>
      </c>
      <c r="J82" s="59"/>
      <c r="K82" s="60"/>
    </row>
    <row r="83" spans="3:11">
      <c r="C83" s="45"/>
      <c r="D83" s="46"/>
      <c r="E83" s="46"/>
      <c r="F83" s="58"/>
      <c r="H83" s="45"/>
      <c r="I83" s="46" t="s">
        <v>134</v>
      </c>
      <c r="J83" s="46"/>
      <c r="K83" s="58" t="s">
        <v>135</v>
      </c>
    </row>
    <row r="84" spans="3:11">
      <c r="C84" s="44" t="s">
        <v>112</v>
      </c>
      <c r="D84" s="46">
        <f>_xlfn.T.INV.2T(D82,IF(D79&lt;F79,D79-1,F79-1))</f>
        <v>2.07961384472768</v>
      </c>
      <c r="E84" s="46" t="s">
        <v>29</v>
      </c>
      <c r="F84" s="58">
        <f>-D84</f>
        <v>-2.07961384472768</v>
      </c>
      <c r="H84" s="44" t="s">
        <v>113</v>
      </c>
      <c r="I84" s="46">
        <f>_xlfn.T.INV(I82,IF(I79&lt;K79,I79-1,K79-1))</f>
        <v>-1.8945786050900073</v>
      </c>
      <c r="J84" s="46" t="s">
        <v>30</v>
      </c>
      <c r="K84" s="58">
        <f>-I84</f>
        <v>1.8945786050900073</v>
      </c>
    </row>
    <row r="85" spans="3:11">
      <c r="C85" s="44" t="s">
        <v>114</v>
      </c>
      <c r="D85" s="46">
        <f>(D78-F78)/SQRT(D80^2/D79+F80^2/F79)</f>
        <v>5.0453711834926152</v>
      </c>
      <c r="E85" s="46"/>
      <c r="F85" s="58"/>
      <c r="H85" s="44" t="s">
        <v>114</v>
      </c>
      <c r="I85" s="46">
        <f>(I78-K78)/SQRT(I80^2/I79+K80^2/K79)</f>
        <v>-8.0514648950685821</v>
      </c>
      <c r="J85" s="46"/>
      <c r="K85" s="58"/>
    </row>
    <row r="86" spans="3:11" ht="13.5" thickBot="1">
      <c r="C86" s="47" t="s">
        <v>115</v>
      </c>
      <c r="D86" s="61">
        <f>_xlfn.T.DIST.2T(ABS(D85),MIN(D79,F79)-1)</f>
        <v>5.3852254952366604E-5</v>
      </c>
      <c r="E86" s="61"/>
      <c r="F86" s="62"/>
      <c r="H86" s="47" t="s">
        <v>115</v>
      </c>
      <c r="I86" s="61">
        <f>_xlfn.T.DIST(0-ABS(I85),MIN(I79,K79)-1,1)</f>
        <v>4.3745228343816757E-5</v>
      </c>
      <c r="J86" s="61"/>
      <c r="K86" s="62"/>
    </row>
  </sheetData>
  <mergeCells count="2">
    <mergeCell ref="A1:L1"/>
    <mergeCell ref="C3:L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 3 Problems Set</vt:lpstr>
      <vt:lpstr>Templates  for Hypothesis Test</vt:lpstr>
    </vt:vector>
  </TitlesOfParts>
  <Company>Fort Hays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FHSU</dc:creator>
  <cp:lastModifiedBy>Jonathan Simpson</cp:lastModifiedBy>
  <cp:lastPrinted>2016-10-31T20:14:35Z</cp:lastPrinted>
  <dcterms:created xsi:type="dcterms:W3CDTF">2005-11-15T21:25:00Z</dcterms:created>
  <dcterms:modified xsi:type="dcterms:W3CDTF">2016-11-14T20:48:22Z</dcterms:modified>
</cp:coreProperties>
</file>