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2"/>
  </bookViews>
  <sheets>
    <sheet name="Balance Sheet" sheetId="1" r:id="rId1"/>
    <sheet name="Income Statement" sheetId="2" r:id="rId2"/>
    <sheet name="Financial Ratios" sheetId="3" r:id="rId3"/>
  </sheets>
  <definedNames>
    <definedName name="bs?s_ADS.DE_Balance_Sheet_annual" localSheetId="0">'Balance Sheet'!$A$5:$F$41</definedName>
    <definedName name="bs?s_ADS.DE_Balance_Sheet_annual" localSheetId="1">'Income Statement'!$A$1:$F$30</definedName>
    <definedName name="bs?s_ADS.DE_Balance_Sheet_annual_1" localSheetId="1">'Income Statement'!$A$5:$F$22</definedName>
    <definedName name="is?s_ADS.DE_Income_Statement_annual" localSheetId="1">'Income Statement'!$A$1:$G$38</definedName>
  </definedNames>
  <calcPr fullCalcOnLoad="1"/>
</workbook>
</file>

<file path=xl/sharedStrings.xml><?xml version="1.0" encoding="utf-8"?>
<sst xmlns="http://schemas.openxmlformats.org/spreadsheetml/2006/main" count="64" uniqueCount="63">
  <si>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</si>
  <si>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</si>
  <si>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</si>
  <si>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</si>
  <si>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</si>
  <si>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</si>
  <si>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</si>
  <si>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 xml:space="preserve">Total Current Assets </t>
  </si>
  <si>
    <t>Long Term Investments</t>
  </si>
  <si>
    <t>Property Plant and Equipment</t>
  </si>
  <si>
    <t>Goodwill</t>
  </si>
  <si>
    <t xml:space="preserve">Total Assets </t>
  </si>
  <si>
    <t>Liabilities</t>
  </si>
  <si>
    <t>Current Liabilities</t>
  </si>
  <si>
    <t>Accounts Payable</t>
  </si>
  <si>
    <t>Short/Current Long Term Debt</t>
  </si>
  <si>
    <t>Other Current Liabilities</t>
  </si>
  <si>
    <t xml:space="preserve">Total Current Liabilities </t>
  </si>
  <si>
    <t>Long Term Debt</t>
  </si>
  <si>
    <t xml:space="preserve">Total Liabilities </t>
  </si>
  <si>
    <t>Stockholders' Equity</t>
  </si>
  <si>
    <t>Common Stock</t>
  </si>
  <si>
    <t>Retained Earnings</t>
  </si>
  <si>
    <t>Treasury Stock</t>
  </si>
  <si>
    <t>Capital Surplus</t>
  </si>
  <si>
    <t xml:space="preserve">Total Stockholder Equity </t>
  </si>
  <si>
    <t>Operating Expenses</t>
  </si>
  <si>
    <t>Research Development</t>
  </si>
  <si>
    <t>Selling General and Administrative</t>
  </si>
  <si>
    <t>Total Operating Expenses</t>
  </si>
  <si>
    <t>Interest Expense</t>
  </si>
  <si>
    <t>Income Tax Expense</t>
  </si>
  <si>
    <t>Total Liabilities and Equity</t>
  </si>
  <si>
    <t>Company ABC, Inc,</t>
  </si>
  <si>
    <t>Balance Sheet</t>
  </si>
  <si>
    <t>Income Statement</t>
  </si>
  <si>
    <t>As of</t>
  </si>
  <si>
    <t>For the year ending</t>
  </si>
  <si>
    <t>Total Revenue</t>
  </si>
  <si>
    <t>Cost of Goods Sold</t>
  </si>
  <si>
    <t>Gross Profit</t>
  </si>
  <si>
    <t>Operating Income (or Loss)</t>
  </si>
  <si>
    <t>Other Expenses</t>
  </si>
  <si>
    <t>Net Income (or Loss)</t>
  </si>
  <si>
    <t>AR Turnover</t>
  </si>
  <si>
    <t>Average Collection Period</t>
  </si>
  <si>
    <t>Inventory Turnover</t>
  </si>
  <si>
    <t>Profit Margin Percentage</t>
  </si>
  <si>
    <t>Return on Sales</t>
  </si>
  <si>
    <t>Current Ratio</t>
  </si>
  <si>
    <t>Asset Turnover</t>
  </si>
  <si>
    <t>Return on Assets</t>
  </si>
  <si>
    <t>Earnings Per Share</t>
  </si>
  <si>
    <t>Number of days of sales in inventory</t>
  </si>
  <si>
    <t>Working Capital</t>
  </si>
  <si>
    <t>P/E Ratio</t>
  </si>
  <si>
    <t>2013 Financial Ratios</t>
  </si>
  <si>
    <t>Number of Shares of Stock Outstanding</t>
  </si>
  <si>
    <t>Trading Price of Each Share of Stock</t>
  </si>
  <si>
    <t>Debt to Equity Ratio</t>
  </si>
  <si>
    <t>Debt to Assets Ratio</t>
  </si>
  <si>
    <t>Quick Ratio</t>
  </si>
  <si>
    <t>Cash Ratio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</si>
</sst>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_);[Red]\(0.00\)"/>
    <numFmt numFmtId="170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4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0" fillId="0" borderId="2" xfId="0" applyBorder="1" applyAlignment="1">
      <alignment/>
    </xf>
    <xf numFmtId="169" fontId="0" fillId="2" borderId="3" xfId="0" applyNumberFormat="1" applyFill="1" applyBorder="1" applyAlignment="1">
      <alignment/>
    </xf>
    <xf numFmtId="40" fontId="0" fillId="2" borderId="3" xfId="0" applyNumberFormat="1" applyFill="1" applyBorder="1" applyAlignment="1">
      <alignment/>
    </xf>
    <xf numFmtId="0" fontId="0" fillId="0" borderId="2" xfId="0" applyFill="1" applyBorder="1" applyAlignment="1">
      <alignment/>
    </xf>
    <xf numFmtId="6" fontId="0" fillId="2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169" fontId="0" fillId="2" borderId="5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E43" sqref="E43"/>
    </sheetView>
  </sheetViews>
  <sheetFormatPr defaultColWidth="9.140625" defaultRowHeight="12.75"/>
  <cols>
    <col min="1" max="1" width="4.8515625" style="0" customWidth="1"/>
    <col min="2" max="2" width="29.7109375" style="0" customWidth="1"/>
    <col min="3" max="6" width="12.7109375" style="0" customWidth="1"/>
  </cols>
  <sheetData>
    <row r="1" spans="1:6" ht="19.5">
      <c r="A1" s="27" t="s">
        <v>33</v>
      </c>
      <c r="B1" s="27"/>
      <c r="C1" s="27"/>
      <c r="D1" s="27"/>
      <c r="E1" s="27"/>
      <c r="F1" s="27"/>
    </row>
    <row r="2" spans="1:6" ht="19.5">
      <c r="A2" s="27" t="s">
        <v>34</v>
      </c>
      <c r="B2" s="27"/>
      <c r="C2" s="27"/>
      <c r="D2" s="27"/>
      <c r="E2" s="27"/>
      <c r="F2" s="27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29" t="s">
        <v>36</v>
      </c>
      <c r="B5" s="29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28" t="s">
        <v>0</v>
      </c>
      <c r="B7" s="28"/>
      <c r="C7" s="28"/>
      <c r="D7" s="28"/>
      <c r="E7" s="28"/>
      <c r="F7" s="28"/>
    </row>
    <row r="8" ht="12.75">
      <c r="A8" t="s">
        <v>1</v>
      </c>
    </row>
    <row r="9" spans="2:6" ht="12.75">
      <c r="B9" t="s">
        <v>2</v>
      </c>
      <c r="C9" s="1">
        <v>1587000</v>
      </c>
      <c r="D9" s="1">
        <v>1670000</v>
      </c>
      <c r="E9" s="1">
        <v>906000</v>
      </c>
      <c r="F9" s="1">
        <v>1156000</v>
      </c>
    </row>
    <row r="10" spans="2:6" ht="12.75">
      <c r="B10" t="s">
        <v>3</v>
      </c>
      <c r="C10" s="1">
        <v>61000</v>
      </c>
      <c r="D10" s="1">
        <v>49000</v>
      </c>
      <c r="E10" s="1">
        <v>52000</v>
      </c>
      <c r="F10" s="1">
        <v>64000</v>
      </c>
    </row>
    <row r="11" spans="2:6" ht="12.75">
      <c r="B11" t="s">
        <v>4</v>
      </c>
      <c r="C11" s="1">
        <v>2027000</v>
      </c>
      <c r="D11" s="1">
        <v>1899000</v>
      </c>
      <c r="E11" s="1">
        <v>1821000</v>
      </c>
      <c r="F11" s="1">
        <v>1858000</v>
      </c>
    </row>
    <row r="12" spans="2:6" ht="12.75">
      <c r="B12" t="s">
        <v>5</v>
      </c>
      <c r="C12" s="1">
        <v>2634000</v>
      </c>
      <c r="D12" s="1">
        <v>2486000</v>
      </c>
      <c r="E12" s="1">
        <v>2502000</v>
      </c>
      <c r="F12" s="1">
        <v>2119000</v>
      </c>
    </row>
    <row r="13" spans="2:6" ht="12.75">
      <c r="B13" t="s">
        <v>6</v>
      </c>
      <c r="C13" s="1">
        <v>271000</v>
      </c>
      <c r="D13" s="1">
        <v>277000</v>
      </c>
      <c r="E13" s="1">
        <v>350000</v>
      </c>
      <c r="F13" s="1">
        <v>250000</v>
      </c>
    </row>
    <row r="15" spans="1:6" ht="12.75">
      <c r="A15" t="s">
        <v>7</v>
      </c>
      <c r="C15" s="1">
        <f>SUM(C9:C13)</f>
        <v>6580000</v>
      </c>
      <c r="D15" s="1">
        <f>SUM(D9:D13)</f>
        <v>6381000</v>
      </c>
      <c r="E15" s="1">
        <f>SUM(E9:E13)</f>
        <v>5631000</v>
      </c>
      <c r="F15" s="1">
        <f>SUM(F9:F13)</f>
        <v>5447000</v>
      </c>
    </row>
    <row r="16" spans="1:6" ht="12.75">
      <c r="A16" t="s">
        <v>9</v>
      </c>
      <c r="C16" s="1">
        <v>486000</v>
      </c>
      <c r="D16" s="1">
        <v>528000</v>
      </c>
      <c r="E16" s="1">
        <v>484000</v>
      </c>
      <c r="F16" s="1">
        <v>508000</v>
      </c>
    </row>
    <row r="17" spans="1:6" ht="12.75">
      <c r="A17" t="s">
        <v>8</v>
      </c>
      <c r="C17" s="1">
        <v>120000</v>
      </c>
      <c r="D17" s="1">
        <v>113000</v>
      </c>
      <c r="E17" s="1">
        <v>99000</v>
      </c>
      <c r="F17" s="1">
        <v>101000</v>
      </c>
    </row>
    <row r="18" spans="1:6" ht="12.75">
      <c r="A18" t="s">
        <v>10</v>
      </c>
      <c r="C18" s="1">
        <v>1204000</v>
      </c>
      <c r="D18" s="1">
        <v>1281000</v>
      </c>
      <c r="E18" s="1">
        <v>1553000</v>
      </c>
      <c r="F18" s="1">
        <v>1539000</v>
      </c>
    </row>
    <row r="20" spans="1:6" ht="12.75">
      <c r="A20" s="6" t="s">
        <v>11</v>
      </c>
      <c r="B20" s="6"/>
      <c r="C20" s="7">
        <f>SUM(C15:C18)</f>
        <v>8390000</v>
      </c>
      <c r="D20" s="7">
        <f>SUM(D15:D18)</f>
        <v>8303000</v>
      </c>
      <c r="E20" s="7">
        <f>SUM(E15:E18)</f>
        <v>7767000</v>
      </c>
      <c r="F20" s="7">
        <f>SUM(F15:F18)</f>
        <v>7595000</v>
      </c>
    </row>
    <row r="21" spans="1:6" ht="12.75">
      <c r="A21" s="4"/>
      <c r="B21" s="4"/>
      <c r="C21" s="5"/>
      <c r="D21" s="5"/>
      <c r="E21" s="5"/>
      <c r="F21" s="5"/>
    </row>
    <row r="23" spans="1:6" ht="12.75">
      <c r="A23" s="28" t="s">
        <v>12</v>
      </c>
      <c r="B23" s="28"/>
      <c r="C23" s="28"/>
      <c r="D23" s="28"/>
      <c r="E23" s="28"/>
      <c r="F23" s="28"/>
    </row>
    <row r="24" spans="1:12" ht="12.75">
      <c r="A24" t="s">
        <v>13</v>
      </c>
      <c r="I24" s="1"/>
      <c r="J24" s="1"/>
      <c r="K24" s="1"/>
      <c r="L24" s="1"/>
    </row>
    <row r="25" spans="2:12" ht="12.75">
      <c r="B25" t="s">
        <v>14</v>
      </c>
      <c r="C25" s="1">
        <v>1825000</v>
      </c>
      <c r="D25" s="1">
        <v>1790000</v>
      </c>
      <c r="E25" s="1">
        <v>1887000</v>
      </c>
      <c r="F25" s="1">
        <v>1694000</v>
      </c>
      <c r="I25" s="1"/>
      <c r="J25" s="1"/>
      <c r="K25" s="1"/>
      <c r="L25" s="1"/>
    </row>
    <row r="26" spans="2:6" ht="12.75">
      <c r="B26" t="s">
        <v>15</v>
      </c>
      <c r="C26" s="1">
        <v>1347000</v>
      </c>
      <c r="D26" s="1">
        <v>1505000</v>
      </c>
      <c r="E26" s="1">
        <v>1291000</v>
      </c>
      <c r="F26" s="1">
        <v>1621000</v>
      </c>
    </row>
    <row r="27" spans="2:6" ht="12.75">
      <c r="B27" t="s">
        <v>16</v>
      </c>
      <c r="C27" s="1">
        <v>1265000</v>
      </c>
      <c r="D27" s="1">
        <v>1033000</v>
      </c>
      <c r="E27" s="1">
        <v>1017000</v>
      </c>
      <c r="F27" s="1">
        <v>1310000</v>
      </c>
    </row>
    <row r="29" spans="1:8" ht="12.75">
      <c r="A29" t="s">
        <v>17</v>
      </c>
      <c r="C29" s="1">
        <f>SUM(C25:C27)</f>
        <v>4437000</v>
      </c>
      <c r="D29" s="1">
        <f>SUM(D25:D27)</f>
        <v>4328000</v>
      </c>
      <c r="E29" s="1">
        <f>SUM(E25:E27)</f>
        <v>4195000</v>
      </c>
      <c r="F29" s="1">
        <f>SUM(F25:F27)</f>
        <v>4625000</v>
      </c>
      <c r="H29" s="1"/>
    </row>
    <row r="30" spans="1:6" ht="12.75">
      <c r="A30" t="s">
        <v>18</v>
      </c>
      <c r="C30" s="1">
        <v>653000</v>
      </c>
      <c r="D30" s="1">
        <v>1207000</v>
      </c>
      <c r="E30" s="1">
        <v>991000</v>
      </c>
      <c r="F30" s="1">
        <v>1342000</v>
      </c>
    </row>
    <row r="32" spans="1:6" ht="12.75">
      <c r="A32" t="s">
        <v>19</v>
      </c>
      <c r="C32" s="1">
        <f>SUM(C29:C30)</f>
        <v>5090000</v>
      </c>
      <c r="D32" s="1">
        <f>SUM(D29:D30)</f>
        <v>5535000</v>
      </c>
      <c r="E32" s="1">
        <f>SUM(E29:E30)</f>
        <v>5186000</v>
      </c>
      <c r="F32" s="1">
        <f>SUM(F29:F30)</f>
        <v>5967000</v>
      </c>
    </row>
    <row r="33" spans="3:6" ht="12.75">
      <c r="C33" s="1"/>
      <c r="D33" s="1"/>
      <c r="E33" s="1"/>
      <c r="F33" s="1"/>
    </row>
    <row r="35" spans="1:6" ht="12.75">
      <c r="A35" s="28" t="s">
        <v>20</v>
      </c>
      <c r="B35" s="28"/>
      <c r="C35" s="28"/>
      <c r="D35" s="28"/>
      <c r="E35" s="28"/>
      <c r="F35" s="28"/>
    </row>
    <row r="36" spans="1:6" ht="12.75">
      <c r="A36" t="s">
        <v>21</v>
      </c>
      <c r="C36" s="1">
        <v>209000</v>
      </c>
      <c r="D36" s="1">
        <v>209000</v>
      </c>
      <c r="E36" s="1">
        <v>209000</v>
      </c>
      <c r="F36" s="1">
        <v>931000</v>
      </c>
    </row>
    <row r="37" spans="1:6" ht="12.75">
      <c r="A37" t="s">
        <v>22</v>
      </c>
      <c r="C37" s="1">
        <v>2761000</v>
      </c>
      <c r="D37" s="1">
        <v>1905000</v>
      </c>
      <c r="E37" s="1">
        <v>1577000</v>
      </c>
      <c r="F37" s="1">
        <v>535000</v>
      </c>
    </row>
    <row r="38" spans="1:6" ht="12.75">
      <c r="A38" t="s">
        <v>23</v>
      </c>
      <c r="C38" s="1">
        <v>321000</v>
      </c>
      <c r="D38" s="1">
        <v>641000</v>
      </c>
      <c r="E38" s="1">
        <v>791000</v>
      </c>
      <c r="F38" s="1">
        <v>159000</v>
      </c>
    </row>
    <row r="39" spans="1:6" ht="12.75">
      <c r="A39" t="s">
        <v>24</v>
      </c>
      <c r="C39" s="1">
        <v>9000</v>
      </c>
      <c r="D39" s="1">
        <v>13000</v>
      </c>
      <c r="E39" s="1">
        <v>4000</v>
      </c>
      <c r="F39" s="1">
        <v>3000</v>
      </c>
    </row>
    <row r="41" spans="1:6" ht="12.75">
      <c r="A41" t="s">
        <v>25</v>
      </c>
      <c r="C41" s="1">
        <f>SUM(C36:C39)</f>
        <v>3300000</v>
      </c>
      <c r="D41" s="1">
        <f>SUM(D36:D39)</f>
        <v>2768000</v>
      </c>
      <c r="E41" s="1">
        <f>SUM(E36:E39)</f>
        <v>2581000</v>
      </c>
      <c r="F41" s="1">
        <f>SUM(F36:F39)</f>
        <v>1628000</v>
      </c>
    </row>
    <row r="43" spans="1:6" ht="12.75">
      <c r="A43" s="6" t="s">
        <v>32</v>
      </c>
      <c r="B43" s="6"/>
      <c r="C43" s="7">
        <f>C41+C32</f>
        <v>8390000</v>
      </c>
      <c r="D43" s="7">
        <f>D41+D32</f>
        <v>8303000</v>
      </c>
      <c r="E43" s="7">
        <f>E41+E32</f>
        <v>7767000</v>
      </c>
      <c r="F43" s="7">
        <f>F41+F32</f>
        <v>7595000</v>
      </c>
    </row>
  </sheetData>
  <mergeCells count="6">
    <mergeCell ref="A1:F1"/>
    <mergeCell ref="A2:F2"/>
    <mergeCell ref="A23:F23"/>
    <mergeCell ref="A35:F35"/>
    <mergeCell ref="A7:F7"/>
    <mergeCell ref="A5:B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30" sqref="C30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6" width="12.7109375" style="0" customWidth="1"/>
  </cols>
  <sheetData>
    <row r="1" spans="1:6" ht="19.5">
      <c r="A1" s="27" t="s">
        <v>33</v>
      </c>
      <c r="B1" s="27"/>
      <c r="C1" s="27"/>
      <c r="D1" s="27"/>
      <c r="E1" s="27"/>
      <c r="F1" s="27"/>
    </row>
    <row r="2" spans="1:6" ht="19.5">
      <c r="A2" s="27" t="s">
        <v>35</v>
      </c>
      <c r="B2" s="27"/>
      <c r="C2" s="27"/>
      <c r="D2" s="27"/>
      <c r="E2" s="27"/>
      <c r="F2" s="27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29" t="s">
        <v>37</v>
      </c>
      <c r="B5" s="29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28"/>
      <c r="B7" s="28"/>
      <c r="C7" s="28"/>
      <c r="D7" s="28"/>
      <c r="E7" s="28"/>
      <c r="F7" s="28"/>
    </row>
    <row r="8" spans="1:6" ht="12.75">
      <c r="A8" s="9" t="s">
        <v>38</v>
      </c>
      <c r="B8" s="9"/>
      <c r="C8" s="9">
        <v>14492000</v>
      </c>
      <c r="D8" s="9">
        <v>14883000</v>
      </c>
      <c r="E8" s="9">
        <v>13322000</v>
      </c>
      <c r="F8" s="9">
        <v>11990000</v>
      </c>
    </row>
    <row r="9" spans="1:6" ht="12.75">
      <c r="A9" s="9" t="s">
        <v>39</v>
      </c>
      <c r="B9" s="9"/>
      <c r="C9" s="9">
        <v>7352000</v>
      </c>
      <c r="D9" s="9">
        <v>7780000</v>
      </c>
      <c r="E9" s="9">
        <v>6993000</v>
      </c>
      <c r="F9" s="9">
        <v>6260000</v>
      </c>
    </row>
    <row r="10" spans="1:6" ht="12.75">
      <c r="A10" s="9" t="s">
        <v>40</v>
      </c>
      <c r="B10" s="9"/>
      <c r="C10" s="9">
        <f>C8-C9</f>
        <v>7140000</v>
      </c>
      <c r="D10" s="9">
        <f>D8-D9</f>
        <v>7103000</v>
      </c>
      <c r="E10" s="9">
        <f>E8-E9</f>
        <v>6329000</v>
      </c>
      <c r="F10" s="9">
        <f>F8-F9</f>
        <v>5730000</v>
      </c>
    </row>
    <row r="11" spans="1:6" ht="12.75">
      <c r="A11" s="9"/>
      <c r="B11" s="9"/>
      <c r="C11" s="9"/>
      <c r="D11" s="9"/>
      <c r="E11" s="9"/>
      <c r="F11" s="9"/>
    </row>
    <row r="12" spans="1:12" ht="12.75">
      <c r="A12" s="9"/>
      <c r="B12" s="9" t="s">
        <v>26</v>
      </c>
      <c r="C12" s="9">
        <v>1825000</v>
      </c>
      <c r="D12" s="9">
        <v>1790000</v>
      </c>
      <c r="E12" s="9">
        <v>1887000</v>
      </c>
      <c r="F12" s="9">
        <v>1694000</v>
      </c>
      <c r="I12" s="1"/>
      <c r="J12" s="1"/>
      <c r="K12" s="1"/>
      <c r="L12" s="1"/>
    </row>
    <row r="13" spans="1:6" ht="12.75">
      <c r="A13" s="9"/>
      <c r="B13" s="9" t="s">
        <v>27</v>
      </c>
      <c r="C13" s="9">
        <v>1347000</v>
      </c>
      <c r="D13" s="9">
        <v>1505000</v>
      </c>
      <c r="E13" s="9">
        <v>1291000</v>
      </c>
      <c r="F13" s="9">
        <v>621000</v>
      </c>
    </row>
    <row r="14" spans="1:6" ht="12.75">
      <c r="A14" s="9"/>
      <c r="B14" s="9" t="s">
        <v>28</v>
      </c>
      <c r="C14" s="9">
        <v>1265000</v>
      </c>
      <c r="D14" s="9">
        <v>1033000</v>
      </c>
      <c r="E14" s="9">
        <v>1017000</v>
      </c>
      <c r="F14" s="9">
        <v>1310000</v>
      </c>
    </row>
    <row r="15" spans="1:6" ht="12.75">
      <c r="A15" s="9"/>
      <c r="B15" s="9" t="s">
        <v>30</v>
      </c>
      <c r="C15" s="9">
        <v>134000</v>
      </c>
      <c r="D15" s="9">
        <v>120000</v>
      </c>
      <c r="E15" s="9">
        <v>87000</v>
      </c>
      <c r="F15" s="9">
        <v>14000</v>
      </c>
    </row>
    <row r="16" spans="1:6" ht="12.75">
      <c r="A16" s="9"/>
      <c r="B16" s="9" t="s">
        <v>42</v>
      </c>
      <c r="C16" s="9">
        <v>145000</v>
      </c>
      <c r="D16" s="9">
        <v>1450000</v>
      </c>
      <c r="E16" s="9">
        <v>234000</v>
      </c>
      <c r="F16" s="9">
        <v>1344000</v>
      </c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 t="s">
        <v>29</v>
      </c>
      <c r="C18" s="1">
        <f>SUM(C12:C16)</f>
        <v>4716000</v>
      </c>
      <c r="D18" s="1">
        <f>SUM(D12:D16)</f>
        <v>5898000</v>
      </c>
      <c r="E18" s="1">
        <f>SUM(E12:E16)</f>
        <v>4516000</v>
      </c>
      <c r="F18" s="1">
        <f>SUM(F12:F16)</f>
        <v>4983000</v>
      </c>
    </row>
    <row r="19" spans="1:6" ht="12.75">
      <c r="A19" s="9"/>
      <c r="B19" s="9"/>
      <c r="C19" s="9"/>
      <c r="D19" s="9"/>
      <c r="E19" s="9"/>
      <c r="F19" s="9"/>
    </row>
    <row r="20" spans="1:6" ht="12.75">
      <c r="A20" s="11" t="s">
        <v>41</v>
      </c>
      <c r="B20" s="11"/>
      <c r="C20" s="11">
        <f>C10-C18</f>
        <v>2424000</v>
      </c>
      <c r="D20" s="11">
        <f>D10-D18</f>
        <v>1205000</v>
      </c>
      <c r="E20" s="11">
        <f>E10-E18</f>
        <v>1813000</v>
      </c>
      <c r="F20" s="11">
        <f>F10-F18</f>
        <v>747000</v>
      </c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t="s">
        <v>31</v>
      </c>
      <c r="C22" s="1">
        <v>73000</v>
      </c>
      <c r="D22" s="1">
        <v>97000</v>
      </c>
      <c r="E22" s="1">
        <v>108000</v>
      </c>
      <c r="F22" s="1">
        <v>112000</v>
      </c>
    </row>
    <row r="23" spans="1:6" ht="12.75">
      <c r="A23" s="9"/>
      <c r="B23" s="9"/>
      <c r="C23" s="9"/>
      <c r="D23" s="9"/>
      <c r="E23" s="9"/>
      <c r="F23" s="9"/>
    </row>
    <row r="24" spans="1:6" ht="12.75">
      <c r="A24" s="10" t="s">
        <v>43</v>
      </c>
      <c r="B24" s="10"/>
      <c r="C24" s="10">
        <f>C20-C22</f>
        <v>2351000</v>
      </c>
      <c r="D24" s="10">
        <f>D20-D22</f>
        <v>1108000</v>
      </c>
      <c r="E24" s="10">
        <f>E20-E22</f>
        <v>1705000</v>
      </c>
      <c r="F24" s="10">
        <f>F20-F22</f>
        <v>635000</v>
      </c>
    </row>
  </sheetData>
  <mergeCells count="4"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40" zoomScaleNormal="140" workbookViewId="0" topLeftCell="A1">
      <selection activeCell="B17" sqref="B17"/>
    </sheetView>
  </sheetViews>
  <sheetFormatPr defaultColWidth="9.140625" defaultRowHeight="12.75"/>
  <cols>
    <col min="1" max="1" width="34.140625" style="12" bestFit="1" customWidth="1"/>
    <col min="2" max="2" width="20.7109375" style="12" customWidth="1"/>
    <col min="3" max="3" width="5.57421875" style="12" customWidth="1"/>
    <col min="4" max="4" width="3.7109375" style="12" customWidth="1"/>
    <col min="5" max="5" width="9.140625" style="12" customWidth="1"/>
    <col min="6" max="6" width="21.28125" style="12" customWidth="1"/>
    <col min="7" max="16384" width="9.140625" style="12" customWidth="1"/>
  </cols>
  <sheetData>
    <row r="1" spans="1:2" ht="15">
      <c r="A1" s="30" t="s">
        <v>56</v>
      </c>
      <c r="B1" s="31"/>
    </row>
    <row r="2" spans="1:2" ht="12.75">
      <c r="A2" s="20" t="s">
        <v>44</v>
      </c>
      <c r="B2" s="21">
        <f>'Income Statement'!C8/(('Balance Sheet'!C11+'Balance Sheet'!D11)/2)</f>
        <v>7.382577687213449</v>
      </c>
    </row>
    <row r="3" spans="1:7" ht="12.75">
      <c r="A3" s="20" t="s">
        <v>45</v>
      </c>
      <c r="B3" s="21">
        <f>365/B2</f>
        <v>49.44072591774772</v>
      </c>
      <c r="E3" s="16"/>
      <c r="F3" s="17" t="s">
        <v>57</v>
      </c>
      <c r="G3" s="18">
        <v>315080</v>
      </c>
    </row>
    <row r="4" spans="1:7" ht="12.75">
      <c r="A4" s="20" t="s">
        <v>46</v>
      </c>
      <c r="B4" s="21">
        <f>'Income Statement'!C9/(('Balance Sheet'!C12+'Balance Sheet'!D12)/2)</f>
        <v>2.871875</v>
      </c>
      <c r="E4" s="16"/>
      <c r="F4" s="17" t="s">
        <v>58</v>
      </c>
      <c r="G4" s="19">
        <v>98.6</v>
      </c>
    </row>
    <row r="5" spans="1:7" ht="12.75">
      <c r="A5" s="20" t="s">
        <v>53</v>
      </c>
      <c r="B5" s="21">
        <f>365/B4</f>
        <v>127.09466811751903</v>
      </c>
      <c r="F5" s="13"/>
      <c r="G5" s="15"/>
    </row>
    <row r="6" spans="1:7" ht="12.75">
      <c r="A6" s="20" t="s">
        <v>47</v>
      </c>
      <c r="B6" s="21">
        <f>'Income Statement'!C10/'Income Statement'!C8</f>
        <v>0.4926856196522219</v>
      </c>
      <c r="F6" s="13"/>
      <c r="G6" s="14"/>
    </row>
    <row r="7" spans="1:7" ht="12.75">
      <c r="A7" s="20" t="s">
        <v>48</v>
      </c>
      <c r="B7" s="21">
        <f>'Income Statement'!C24/'Income Statement'!C8</f>
        <v>0.162227435826663</v>
      </c>
      <c r="F7" s="13"/>
      <c r="G7" s="14"/>
    </row>
    <row r="8" spans="1:2" ht="12.75">
      <c r="A8" s="20" t="s">
        <v>49</v>
      </c>
      <c r="B8" s="22">
        <f>'Balance Sheet'!C15/'Balance Sheet'!C29</f>
        <v>1.48298399819698</v>
      </c>
    </row>
    <row r="9" spans="1:2" ht="12.75">
      <c r="A9" s="20" t="s">
        <v>61</v>
      </c>
      <c r="B9" s="22">
        <f>('Balance Sheet'!C9+'Balance Sheet'!C10+'Balance Sheet'!C11)/'Balance Sheet'!C29</f>
        <v>0.828262339418526</v>
      </c>
    </row>
    <row r="10" spans="1:2" ht="12.75">
      <c r="A10" s="20" t="s">
        <v>62</v>
      </c>
      <c r="B10" s="22">
        <f>('Balance Sheet'!C9+'Balance Sheet'!C10)/'Balance Sheet'!C29</f>
        <v>0.37142213207121927</v>
      </c>
    </row>
    <row r="11" spans="1:2" ht="12.75">
      <c r="A11" s="20" t="s">
        <v>50</v>
      </c>
      <c r="B11" s="21">
        <f>'Income Statement'!C8/(('Balance Sheet'!C20+'Balance Sheet'!D20)/2)</f>
        <v>1.7362966512909603</v>
      </c>
    </row>
    <row r="12" spans="1:2" ht="12.75">
      <c r="A12" s="20" t="s">
        <v>59</v>
      </c>
      <c r="B12" s="21">
        <f>'Balance Sheet'!C32/'Balance Sheet'!C41</f>
        <v>1.5424242424242425</v>
      </c>
    </row>
    <row r="13" spans="1:2" ht="12.75">
      <c r="A13" s="20" t="s">
        <v>60</v>
      </c>
      <c r="B13" s="21">
        <f>'Balance Sheet'!C32/'Balance Sheet'!C20</f>
        <v>0.6066746126340882</v>
      </c>
    </row>
    <row r="14" spans="1:7" ht="12.75">
      <c r="A14" s="20" t="s">
        <v>51</v>
      </c>
      <c r="B14" s="21">
        <f>'Income Statement'!C24/'Balance Sheet'!C20</f>
        <v>0.2802145411203814</v>
      </c>
      <c r="F14" s="13"/>
      <c r="G14" s="15"/>
    </row>
    <row r="15" spans="1:7" ht="12.75">
      <c r="A15" s="23" t="s">
        <v>52</v>
      </c>
      <c r="B15" s="21">
        <f>'Income Statement'!C24/'Financial Ratios'!G3</f>
        <v>7.461597054716263</v>
      </c>
      <c r="F15" s="13"/>
      <c r="G15" s="15"/>
    </row>
    <row r="16" spans="1:7" ht="12.75">
      <c r="A16" s="20" t="s">
        <v>54</v>
      </c>
      <c r="B16" s="24">
        <f>'Balance Sheet'!C15-'Balance Sheet'!C29</f>
        <v>2143000</v>
      </c>
      <c r="F16" s="13"/>
      <c r="G16" s="15"/>
    </row>
    <row r="17" spans="1:2" ht="13.5" thickBot="1">
      <c r="A17" s="25" t="s">
        <v>55</v>
      </c>
      <c r="B17" s="26">
        <f>G4/B15</f>
        <v>13.214329221607825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