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1280" windowHeight="6735"/>
  </bookViews>
  <sheets>
    <sheet name="Conversion worksheet" sheetId="1" r:id="rId1"/>
    <sheet name="Stmt of Activities" sheetId="3" r:id="rId2"/>
    <sheet name="Stmt of Net Position" sheetId="4" r:id="rId3"/>
    <sheet name="Reconciliations" sheetId="5" r:id="rId4"/>
  </sheets>
  <definedNames>
    <definedName name="_xlnm.Print_Area" localSheetId="0">'Conversion worksheet'!$A$2:$S$64</definedName>
    <definedName name="_xlnm.Print_Area" localSheetId="3">Reconciliations!$B$1:$F$35</definedName>
    <definedName name="_xlnm.Print_Area" localSheetId="1">'Stmt of Activities'!$A$1:$J$30</definedName>
    <definedName name="_xlnm.Print_Area" localSheetId="2">'Stmt of Net Position'!$A$1:$G$32</definedName>
    <definedName name="_xlnm.Print_Titles" localSheetId="0">'Conversion worksheet'!$2:$3</definedName>
  </definedNames>
  <calcPr calcId="152511"/>
</workbook>
</file>

<file path=xl/calcChain.xml><?xml version="1.0" encoding="utf-8"?>
<calcChain xmlns="http://schemas.openxmlformats.org/spreadsheetml/2006/main">
  <c r="S63" i="1" l="1"/>
  <c r="S59" i="1" l="1"/>
  <c r="I33" i="1"/>
  <c r="I64" i="1"/>
  <c r="S57" i="1"/>
  <c r="S56" i="1"/>
  <c r="S55" i="1"/>
  <c r="S54" i="1"/>
  <c r="F15" i="3" s="1"/>
  <c r="F18" i="3" s="1"/>
  <c r="S53" i="1"/>
  <c r="S52" i="1"/>
  <c r="S51" i="1"/>
  <c r="J26" i="3" s="1"/>
  <c r="S50" i="1"/>
  <c r="J25" i="3" s="1"/>
  <c r="S49" i="1"/>
  <c r="J24" i="3" s="1"/>
  <c r="S48" i="1"/>
  <c r="J23" i="3" s="1"/>
  <c r="N60" i="1"/>
  <c r="N57" i="1"/>
  <c r="N56" i="1"/>
  <c r="N55" i="1"/>
  <c r="N54" i="1"/>
  <c r="N53" i="1"/>
  <c r="N52" i="1"/>
  <c r="N51" i="1"/>
  <c r="N50" i="1"/>
  <c r="N49" i="1"/>
  <c r="N48" i="1"/>
  <c r="N42" i="1"/>
  <c r="N36" i="1"/>
  <c r="N35" i="1"/>
  <c r="N46" i="1"/>
  <c r="N61" i="1"/>
  <c r="S42" i="1"/>
  <c r="G12" i="4" s="1"/>
  <c r="S35" i="1"/>
  <c r="S41" i="1"/>
  <c r="G24" i="4" s="1"/>
  <c r="S37" i="1"/>
  <c r="G20" i="4" s="1"/>
  <c r="S6" i="1"/>
  <c r="G4" i="4" s="1"/>
  <c r="S7" i="1"/>
  <c r="G5" i="4" s="1"/>
  <c r="S8" i="1"/>
  <c r="G7" i="4" s="1"/>
  <c r="S9" i="1"/>
  <c r="G8" i="4" s="1"/>
  <c r="S11" i="1"/>
  <c r="G10" i="4" s="1"/>
  <c r="S15" i="1"/>
  <c r="S18" i="1"/>
  <c r="S19" i="1"/>
  <c r="S20" i="1"/>
  <c r="H8" i="3" s="1"/>
  <c r="J8" i="3" s="1"/>
  <c r="S21" i="1"/>
  <c r="H9" i="3" s="1"/>
  <c r="J9" i="3" s="1"/>
  <c r="S22" i="1"/>
  <c r="H10" i="3" s="1"/>
  <c r="J10" i="3" s="1"/>
  <c r="S23" i="1"/>
  <c r="H11" i="3" s="1"/>
  <c r="J11" i="3" s="1"/>
  <c r="S25" i="1"/>
  <c r="N6" i="1"/>
  <c r="N7" i="1"/>
  <c r="N8" i="1"/>
  <c r="N9" i="1"/>
  <c r="N10" i="1"/>
  <c r="N11" i="1"/>
  <c r="N12" i="1"/>
  <c r="N15" i="1"/>
  <c r="N16" i="1"/>
  <c r="N17" i="1"/>
  <c r="N18" i="1"/>
  <c r="N19" i="1"/>
  <c r="N20" i="1"/>
  <c r="N21" i="1"/>
  <c r="N22" i="1"/>
  <c r="N23" i="1"/>
  <c r="N25" i="1"/>
  <c r="N31" i="1"/>
  <c r="N32" i="1"/>
  <c r="N5" i="1"/>
  <c r="S17" i="1"/>
  <c r="N26" i="1"/>
  <c r="S60" i="1"/>
  <c r="S5" i="1"/>
  <c r="S10" i="1"/>
  <c r="G11" i="4" s="1"/>
  <c r="N24" i="1"/>
  <c r="N30" i="1"/>
  <c r="S36" i="1"/>
  <c r="S43" i="1"/>
  <c r="N40" i="1"/>
  <c r="N58" i="1"/>
  <c r="G29" i="4"/>
  <c r="G19" i="4"/>
  <c r="G21" i="4"/>
  <c r="E25" i="4"/>
  <c r="G6" i="4"/>
  <c r="G13" i="4"/>
  <c r="E15" i="4"/>
  <c r="I17" i="3"/>
  <c r="I18" i="3" s="1"/>
  <c r="J17" i="3"/>
  <c r="I27" i="3"/>
  <c r="D15" i="3"/>
  <c r="D18" i="3" s="1"/>
  <c r="I66" i="1" l="1"/>
  <c r="E31" i="4"/>
  <c r="I28" i="3"/>
  <c r="I30" i="3" s="1"/>
  <c r="N39" i="1"/>
  <c r="S39" i="1"/>
  <c r="G22" i="4" s="1"/>
  <c r="N45" i="1"/>
  <c r="E15" i="3"/>
  <c r="E18" i="3" s="1"/>
  <c r="H6" i="3"/>
  <c r="J6" i="3" s="1"/>
  <c r="S26" i="1"/>
  <c r="S45" i="1"/>
  <c r="N37" i="1"/>
  <c r="S30" i="1"/>
  <c r="H12" i="3" s="1"/>
  <c r="J12" i="3" s="1"/>
  <c r="N63" i="1"/>
  <c r="S58" i="1"/>
  <c r="K66" i="1"/>
  <c r="S24" i="1"/>
  <c r="H14" i="3" s="1"/>
  <c r="J14" i="3" s="1"/>
  <c r="H7" i="3"/>
  <c r="J7" i="3" s="1"/>
  <c r="S12" i="1"/>
  <c r="G9" i="4" s="1"/>
  <c r="N59" i="1"/>
  <c r="N27" i="1"/>
  <c r="N29" i="1"/>
  <c r="S40" i="1"/>
  <c r="G23" i="4" s="1"/>
  <c r="H5" i="3"/>
  <c r="J5" i="3" s="1"/>
  <c r="N43" i="1"/>
  <c r="P66" i="1"/>
  <c r="S27" i="1"/>
  <c r="H13" i="3" s="1"/>
  <c r="J13" i="3" s="1"/>
  <c r="N41" i="1"/>
  <c r="E33" i="5" l="1"/>
  <c r="J29" i="3"/>
  <c r="S31" i="1"/>
  <c r="N13" i="1"/>
  <c r="S13" i="1"/>
  <c r="G14" i="4" s="1"/>
  <c r="J15" i="3"/>
  <c r="J18" i="3" s="1"/>
  <c r="S29" i="1"/>
  <c r="C25" i="4"/>
  <c r="G18" i="4"/>
  <c r="G25" i="4" s="1"/>
  <c r="G3" i="4"/>
  <c r="C15" i="3"/>
  <c r="N47" i="1" l="1"/>
  <c r="S47" i="1"/>
  <c r="L66" i="1"/>
  <c r="E13" i="5"/>
  <c r="G28" i="4"/>
  <c r="Q66" i="1"/>
  <c r="S33" i="1"/>
  <c r="G15" i="4"/>
  <c r="C15" i="4"/>
  <c r="C18" i="3"/>
  <c r="H15" i="3"/>
  <c r="H18" i="3" s="1"/>
  <c r="H28" i="3" l="1"/>
  <c r="H30" i="3" s="1"/>
  <c r="S64" i="1"/>
  <c r="S66" i="1" s="1"/>
  <c r="J22" i="3"/>
  <c r="J27" i="3" s="1"/>
  <c r="J28" i="3" s="1"/>
  <c r="J30" i="3" s="1"/>
  <c r="H27" i="3"/>
  <c r="G30" i="4"/>
  <c r="G31" i="4" s="1"/>
  <c r="C31" i="4" l="1"/>
</calcChain>
</file>

<file path=xl/sharedStrings.xml><?xml version="1.0" encoding="utf-8"?>
<sst xmlns="http://schemas.openxmlformats.org/spreadsheetml/2006/main" count="170" uniqueCount="150">
  <si>
    <t>Internal Service Funds</t>
  </si>
  <si>
    <t>Gov'tal Fund Balances</t>
  </si>
  <si>
    <t>Debits</t>
  </si>
  <si>
    <t>Credits</t>
  </si>
  <si>
    <t>Balances for Gov't-wide Stmts</t>
  </si>
  <si>
    <t>DEBITS:</t>
  </si>
  <si>
    <t>Cash</t>
  </si>
  <si>
    <t>Investments</t>
  </si>
  <si>
    <t>Due from Other Funds</t>
  </si>
  <si>
    <t>Interest Receivable, net</t>
  </si>
  <si>
    <t>Taxes Receivable, net</t>
  </si>
  <si>
    <t>Due from State Govt.</t>
  </si>
  <si>
    <t>Inventories</t>
  </si>
  <si>
    <t>Capital Assets</t>
  </si>
  <si>
    <t>Expenditures (expenses) Current</t>
  </si>
  <si>
    <t xml:space="preserve"> General Govt.</t>
  </si>
  <si>
    <t xml:space="preserve"> Public Safety</t>
  </si>
  <si>
    <t>Compensated Absences Exp</t>
  </si>
  <si>
    <t>Other Expenditures (expenses)</t>
  </si>
  <si>
    <t xml:space="preserve"> - Debt Service Principal</t>
  </si>
  <si>
    <t xml:space="preserve"> - Capital Outlay</t>
  </si>
  <si>
    <t xml:space="preserve"> - Depreciation</t>
  </si>
  <si>
    <t>Other Fin. Uses - Transfers Out</t>
  </si>
  <si>
    <t>Total Debits</t>
  </si>
  <si>
    <t>CREDITS:</t>
  </si>
  <si>
    <t>Accounts Payable</t>
  </si>
  <si>
    <t>Due to Other Funds</t>
  </si>
  <si>
    <t>Premium on Bonds</t>
  </si>
  <si>
    <t>Compensated Absence Payable</t>
  </si>
  <si>
    <t>Accumulated Depreciation</t>
  </si>
  <si>
    <t>Revenues</t>
  </si>
  <si>
    <t>Property Taxes</t>
  </si>
  <si>
    <t>Sales Taxes</t>
  </si>
  <si>
    <t>Licenses &amp; Permits</t>
  </si>
  <si>
    <t>Miscellaneous</t>
  </si>
  <si>
    <t>Other Financing Sources</t>
  </si>
  <si>
    <t>Proceeds of Bonds</t>
  </si>
  <si>
    <t>Transfers In</t>
  </si>
  <si>
    <t>Total Credits</t>
  </si>
  <si>
    <t xml:space="preserve">      Adjustments &amp; Eliminations</t>
  </si>
  <si>
    <t>Cash with Fiscal Agent</t>
  </si>
  <si>
    <t>Interest</t>
  </si>
  <si>
    <t>Capital Grant- Gen Gov't</t>
  </si>
  <si>
    <t>Capital Grant- Public Safety</t>
  </si>
  <si>
    <t xml:space="preserve"> Highway and Streets</t>
  </si>
  <si>
    <t xml:space="preserve"> Sanitation</t>
  </si>
  <si>
    <t xml:space="preserve"> Health</t>
  </si>
  <si>
    <t xml:space="preserve"> Welfare</t>
  </si>
  <si>
    <t xml:space="preserve"> Culture and Recreation</t>
  </si>
  <si>
    <t>A</t>
  </si>
  <si>
    <t>Bonds Payalbe</t>
  </si>
  <si>
    <t>Accrued Interest Payable</t>
  </si>
  <si>
    <t xml:space="preserve">  - Interest (expenditure/expense)</t>
  </si>
  <si>
    <t>Advance from Water Utility Fund</t>
  </si>
  <si>
    <t xml:space="preserve">          Account Titles</t>
  </si>
  <si>
    <t>Premium on Bonds Sold</t>
  </si>
  <si>
    <t>Compensated Absences Payable</t>
  </si>
  <si>
    <t>Program Revenues</t>
  </si>
  <si>
    <t>Expenses</t>
  </si>
  <si>
    <t>Charges for Services</t>
  </si>
  <si>
    <t>Operational Grants and Contributions</t>
  </si>
  <si>
    <t>Capital Grants and Contributions</t>
  </si>
  <si>
    <t>Governmental Activities</t>
  </si>
  <si>
    <t>Business-Type Activities</t>
  </si>
  <si>
    <t>Total</t>
  </si>
  <si>
    <t>Functions/Programs</t>
  </si>
  <si>
    <t>Governmental Activities:</t>
  </si>
  <si>
    <t xml:space="preserve">  General Government</t>
  </si>
  <si>
    <t xml:space="preserve">  Public Safety</t>
  </si>
  <si>
    <t xml:space="preserve">  Highways and Streets</t>
  </si>
  <si>
    <t xml:space="preserve">  Sanitation</t>
  </si>
  <si>
    <t xml:space="preserve">  Health</t>
  </si>
  <si>
    <t xml:space="preserve">  Welfare</t>
  </si>
  <si>
    <t xml:space="preserve">  Culture and Recreation</t>
  </si>
  <si>
    <t xml:space="preserve">  Depreciaiton</t>
  </si>
  <si>
    <t xml:space="preserve">  Interest</t>
  </si>
  <si>
    <t xml:space="preserve">  Compensated Absneces</t>
  </si>
  <si>
    <t xml:space="preserve">      Total Governmental Activities</t>
  </si>
  <si>
    <t>Business Type Activities</t>
  </si>
  <si>
    <t xml:space="preserve">  Water and Sewer</t>
  </si>
  <si>
    <t xml:space="preserve">      Total Government</t>
  </si>
  <si>
    <t>General Revenues</t>
  </si>
  <si>
    <t>Taxes:</t>
  </si>
  <si>
    <t xml:space="preserve">  Property Taxes</t>
  </si>
  <si>
    <t xml:space="preserve">  Sales Taxes</t>
  </si>
  <si>
    <t>licenses and Permits</t>
  </si>
  <si>
    <t xml:space="preserve">    Total General Revenues</t>
  </si>
  <si>
    <t>Assets</t>
  </si>
  <si>
    <t>Cash with Fiscal Agents</t>
  </si>
  <si>
    <t>Accounts Receivable (Net)</t>
  </si>
  <si>
    <t>Taxes Receivable (Net)</t>
  </si>
  <si>
    <t>Interest Receivable</t>
  </si>
  <si>
    <t>Internal Balances Current</t>
  </si>
  <si>
    <t>Due from Other Governments</t>
  </si>
  <si>
    <t>Internal Balances Long-Term</t>
  </si>
  <si>
    <t>Restricted Assets</t>
  </si>
  <si>
    <t>Capital Assets, Net of Accumulated Depreciation</t>
  </si>
  <si>
    <t xml:space="preserve">              Total Assets</t>
  </si>
  <si>
    <t>Liabilities</t>
  </si>
  <si>
    <t>Payroll Taxes Payable</t>
  </si>
  <si>
    <t>Revenue Bonds Payable</t>
  </si>
  <si>
    <t>General Obligation Bonds Payable</t>
  </si>
  <si>
    <t xml:space="preserve">                Total Liabilities</t>
  </si>
  <si>
    <t>Restricted</t>
  </si>
  <si>
    <t>Unrestricted</t>
  </si>
  <si>
    <t>Fund balances reported in governmental funds Balance Sheet</t>
  </si>
  <si>
    <t>Accrued interest payable is reported as a liability in the Statement of Activities; interest is not accrued in the governmental funds.</t>
  </si>
  <si>
    <t xml:space="preserve">Amounts reported for governmental activities in the </t>
  </si>
  <si>
    <t>Govern-mental Funds Adjusted</t>
  </si>
  <si>
    <t>Bonds payable, not due and payable in the current period are not reported in the funds.</t>
  </si>
  <si>
    <t>Compensated absences, not due and payable in the current period are not reported in the funds.</t>
  </si>
  <si>
    <t xml:space="preserve">Reconciliation of the Statement of Revenues, Expenditures and Changes   </t>
  </si>
  <si>
    <t xml:space="preserve"> in Fund Balance to the Statement of Activities</t>
  </si>
  <si>
    <t>Net change in fund balances - Governmental funds</t>
  </si>
  <si>
    <t>Governmental funds report capital outlays as expenditures rather than assets</t>
  </si>
  <si>
    <t>Governmental funds do not report depreciation expense</t>
  </si>
  <si>
    <t>The net revenue of internal service funds is not reported with the governmental funds</t>
  </si>
  <si>
    <t>Property taxes due more than 60 days after year end is not accrued in the governmental funds.</t>
  </si>
  <si>
    <t>Bond proceeds are reported as other financing sources in the governmental funds but as liabilities in the government-wide statements.</t>
  </si>
  <si>
    <t>Repayment of bonds is reported as an expenditure in the governmental funds</t>
  </si>
  <si>
    <t>Increases in compensated absences, not due and payable in the current period are not reported in the funds.</t>
  </si>
  <si>
    <t>Interest is not accrued at year end in the governmental funds.</t>
  </si>
  <si>
    <t>CITY OF MONROE</t>
  </si>
  <si>
    <t>State Grant for Highway Street Expenses</t>
  </si>
  <si>
    <t>Deferred revenue for property taxes reported in the funds but accrued as revenue in the government-wide statements and added to Net Position.</t>
  </si>
  <si>
    <t>Net Position of Governmental Activities</t>
  </si>
  <si>
    <t xml:space="preserve">   Statement of Net Position are different because:</t>
  </si>
  <si>
    <t xml:space="preserve">Change in Net Position of Governmental Activities </t>
  </si>
  <si>
    <t>Reconciliation of the Balance Sheet of Governmental Funds to the Statement of Net Position</t>
  </si>
  <si>
    <t xml:space="preserve"> The assets and liabilities of internal service funds are included in governmental funds in the Statement of Net Position.</t>
  </si>
  <si>
    <t>Net Position</t>
  </si>
  <si>
    <t xml:space="preserve">                Total Net Position</t>
  </si>
  <si>
    <t>Net (Expense) Revenue and Change in Net Position</t>
  </si>
  <si>
    <t>Change in Net Position</t>
  </si>
  <si>
    <t>Net Position, Beginning</t>
  </si>
  <si>
    <t>Net Position, Ending</t>
  </si>
  <si>
    <t>Net Position at beginning of year</t>
  </si>
  <si>
    <t xml:space="preserve">   Statement of Activities are different because:</t>
  </si>
  <si>
    <t>Net Investment in Capital Assets</t>
  </si>
  <si>
    <t>As of December 31, 2015</t>
  </si>
  <si>
    <t>For the year ended December 31, 2015</t>
  </si>
  <si>
    <t>Deferred Inflows: Property Taxes</t>
  </si>
  <si>
    <t>Enter all amounts as positive numbers.  The worksheet is formatted to add debits to assets &amp; expenses and add credits to revenues, liabilities &amp; equity</t>
  </si>
  <si>
    <t xml:space="preserve">          both rows</t>
  </si>
  <si>
    <t>Capital assets used in governmental activities are not financial resources and therefore not reported in the funds.  Amount does not include capital assets of internal service funds (reported in following row).</t>
  </si>
  <si>
    <t xml:space="preserve">          three rows</t>
  </si>
  <si>
    <t>Refr.</t>
  </si>
  <si>
    <t>column totals:  debits = credits ??</t>
  </si>
  <si>
    <t>Net the amounts:  due from and (due to) other funds</t>
  </si>
  <si>
    <t>Green shaded cells are from Chapter 5 financial 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</si>
</sst>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1" formatCode="_(* #,##0_);_(* \(#,##0\);_(* &quot;-&quot;_);_(@_)"/>
    <numFmt numFmtId="164" formatCode="0_);\(0\)"/>
  </numFmts>
  <fonts count="20" x14ac:knownFonts="1">
    <font>
      <sz val="10"/>
      <name val="Arial"/>
    </font>
    <font>
      <sz val="10"/>
      <name val="Arial"/>
      <family val="2"/>
    </font>
    <font>
      <b/>
      <u val="singleAccounting"/>
      <sz val="10"/>
      <name val="Arial"/>
      <family val="2"/>
    </font>
    <font>
      <b/>
      <sz val="10"/>
      <name val="Arial"/>
      <family val="2"/>
    </font>
    <font>
      <sz val="10"/>
      <name val="Arial"/>
      <family val="2"/>
    </font>
    <font>
      <b/>
      <i/>
      <sz val="10"/>
      <name val="Arial"/>
      <family val="2"/>
    </font>
    <font>
      <b/>
      <sz val="10"/>
      <name val="Times New Roman"/>
      <family val="1"/>
    </font>
    <font>
      <b/>
      <sz val="12"/>
      <name val="Times New Roman"/>
      <family val="1"/>
    </font>
    <font>
      <sz val="10"/>
      <name val="Times New Roman"/>
      <family val="1"/>
    </font>
    <font>
      <sz val="12"/>
      <name val="Times New Roman"/>
      <family val="1"/>
    </font>
    <font>
      <sz val="10"/>
      <name val="Arial"/>
      <family val="2"/>
    </font>
    <font>
      <sz val="8"/>
      <name val="Arial"/>
      <family val="2"/>
    </font>
    <font>
      <b/>
      <sz val="11"/>
      <name val="Times New Roman"/>
      <family val="1"/>
    </font>
    <font>
      <sz val="11"/>
      <name val="Times New Roman"/>
      <family val="1"/>
    </font>
    <font>
      <b/>
      <sz val="8"/>
      <color indexed="55"/>
      <name val="Arial"/>
      <family val="2"/>
    </font>
    <font>
      <b/>
      <u val="singleAccounting"/>
      <sz val="8"/>
      <color indexed="55"/>
      <name val="Arial"/>
      <family val="2"/>
    </font>
    <font>
      <sz val="15"/>
      <color rgb="FFFF0000"/>
      <name val="Times New Roman"/>
      <family val="1"/>
    </font>
    <font>
      <i/>
      <sz val="10"/>
      <color rgb="FF0070C0"/>
      <name val="Arial"/>
      <family val="2"/>
    </font>
    <font>
      <b/>
      <sz val="8"/>
      <color theme="2" tint="-0.749992370372631"/>
      <name val="Arial"/>
      <family val="2"/>
    </font>
    <font>
      <i/>
      <sz val="14"/>
      <color rgb="FF00B050"/>
      <name val="Times New Roman"/>
      <family val="1"/>
    </font>
  </fonts>
  <fills count="9">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EFF3DB"/>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style="dotted">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s>
  <cellStyleXfs count="1">
    <xf numFmtId="0" fontId="0" fillId="0" borderId="0"/>
  </cellStyleXfs>
  <cellXfs count="155">
    <xf numFmtId="0" fontId="0" fillId="0" borderId="0" xfId="0"/>
    <xf numFmtId="41" fontId="2" fillId="2" borderId="0" xfId="0" applyNumberFormat="1" applyFont="1" applyFill="1" applyAlignment="1">
      <alignment horizontal="center"/>
    </xf>
    <xf numFmtId="37" fontId="2" fillId="2" borderId="0" xfId="0" applyNumberFormat="1" applyFont="1" applyFill="1" applyAlignment="1">
      <alignment horizontal="left"/>
    </xf>
    <xf numFmtId="41" fontId="2" fillId="2" borderId="0" xfId="0" applyNumberFormat="1" applyFont="1" applyFill="1" applyAlignment="1">
      <alignment horizontal="right"/>
    </xf>
    <xf numFmtId="0" fontId="3" fillId="2" borderId="0" xfId="0" applyFont="1" applyFill="1" applyAlignment="1">
      <alignment horizontal="right"/>
    </xf>
    <xf numFmtId="41" fontId="3" fillId="2" borderId="1" xfId="0" applyNumberFormat="1" applyFont="1" applyFill="1" applyBorder="1" applyAlignment="1">
      <alignment horizontal="right"/>
    </xf>
    <xf numFmtId="41" fontId="3" fillId="2" borderId="2" xfId="0" applyNumberFormat="1" applyFont="1" applyFill="1" applyBorder="1" applyAlignment="1">
      <alignment horizontal="right"/>
    </xf>
    <xf numFmtId="41" fontId="3" fillId="2" borderId="3" xfId="0" applyNumberFormat="1" applyFont="1" applyFill="1" applyBorder="1" applyAlignment="1">
      <alignment horizontal="right"/>
    </xf>
    <xf numFmtId="41" fontId="3" fillId="2" borderId="4" xfId="0" applyNumberFormat="1" applyFont="1" applyFill="1" applyBorder="1" applyAlignment="1">
      <alignment horizontal="right"/>
    </xf>
    <xf numFmtId="41" fontId="3" fillId="0" borderId="0" xfId="0" applyNumberFormat="1" applyFont="1" applyAlignment="1">
      <alignment horizontal="right"/>
    </xf>
    <xf numFmtId="37" fontId="3" fillId="2" borderId="0" xfId="0" applyNumberFormat="1" applyFont="1" applyFill="1" applyAlignment="1">
      <alignment horizontal="left"/>
    </xf>
    <xf numFmtId="41" fontId="3" fillId="2" borderId="0" xfId="0" applyNumberFormat="1" applyFont="1" applyFill="1" applyAlignment="1">
      <alignment horizontal="right"/>
    </xf>
    <xf numFmtId="37" fontId="3" fillId="2" borderId="1" xfId="0" applyNumberFormat="1" applyFont="1" applyFill="1" applyBorder="1" applyAlignment="1">
      <alignment horizontal="left"/>
    </xf>
    <xf numFmtId="37" fontId="3" fillId="2" borderId="2" xfId="0" applyNumberFormat="1" applyFont="1" applyFill="1" applyBorder="1" applyAlignment="1">
      <alignment horizontal="left"/>
    </xf>
    <xf numFmtId="37" fontId="3" fillId="2" borderId="3" xfId="0" applyNumberFormat="1" applyFont="1" applyFill="1" applyBorder="1" applyAlignment="1">
      <alignment horizontal="left"/>
    </xf>
    <xf numFmtId="37" fontId="3" fillId="2" borderId="4" xfId="0" applyNumberFormat="1" applyFont="1" applyFill="1" applyBorder="1" applyAlignment="1">
      <alignment horizontal="left"/>
    </xf>
    <xf numFmtId="37" fontId="3" fillId="0" borderId="0" xfId="0" applyNumberFormat="1" applyFont="1" applyAlignment="1">
      <alignment horizontal="left"/>
    </xf>
    <xf numFmtId="164" fontId="3" fillId="2" borderId="0" xfId="0" applyNumberFormat="1" applyFont="1" applyFill="1" applyAlignment="1">
      <alignment horizontal="left"/>
    </xf>
    <xf numFmtId="164" fontId="3" fillId="2" borderId="1" xfId="0" applyNumberFormat="1" applyFont="1" applyFill="1" applyBorder="1" applyAlignment="1">
      <alignment horizontal="left"/>
    </xf>
    <xf numFmtId="164" fontId="3" fillId="2" borderId="2" xfId="0" applyNumberFormat="1" applyFont="1" applyFill="1" applyBorder="1" applyAlignment="1">
      <alignment horizontal="left"/>
    </xf>
    <xf numFmtId="164" fontId="3" fillId="2" borderId="3" xfId="0" applyNumberFormat="1" applyFont="1" applyFill="1" applyBorder="1" applyAlignment="1">
      <alignment horizontal="left"/>
    </xf>
    <xf numFmtId="164" fontId="3" fillId="2" borderId="4" xfId="0" applyNumberFormat="1" applyFont="1" applyFill="1" applyBorder="1" applyAlignment="1">
      <alignment horizontal="left"/>
    </xf>
    <xf numFmtId="164" fontId="3" fillId="0" borderId="0" xfId="0" applyNumberFormat="1" applyFont="1" applyAlignment="1">
      <alignment horizontal="left"/>
    </xf>
    <xf numFmtId="41" fontId="3" fillId="2" borderId="0" xfId="0" applyNumberFormat="1" applyFont="1" applyFill="1" applyAlignment="1">
      <alignment horizontal="left"/>
    </xf>
    <xf numFmtId="41" fontId="3" fillId="0" borderId="1" xfId="0" applyNumberFormat="1" applyFont="1" applyBorder="1"/>
    <xf numFmtId="41" fontId="4" fillId="2" borderId="0" xfId="0" applyNumberFormat="1" applyFont="1" applyFill="1"/>
    <xf numFmtId="41" fontId="3" fillId="2" borderId="0" xfId="0" applyNumberFormat="1" applyFont="1" applyFill="1" applyAlignment="1">
      <alignment horizontal="center" wrapText="1"/>
    </xf>
    <xf numFmtId="0" fontId="4" fillId="2" borderId="0" xfId="0" applyFont="1" applyFill="1"/>
    <xf numFmtId="41" fontId="3" fillId="2" borderId="0" xfId="0" applyNumberFormat="1" applyFont="1" applyFill="1"/>
    <xf numFmtId="41" fontId="4" fillId="0" borderId="0" xfId="0" applyNumberFormat="1" applyFont="1"/>
    <xf numFmtId="41" fontId="3" fillId="2" borderId="0" xfId="0" applyNumberFormat="1" applyFont="1" applyFill="1" applyAlignment="1">
      <alignment horizontal="center"/>
    </xf>
    <xf numFmtId="41" fontId="3" fillId="0" borderId="0" xfId="0" applyNumberFormat="1" applyFont="1" applyAlignment="1">
      <alignment horizontal="center"/>
    </xf>
    <xf numFmtId="41" fontId="4" fillId="0" borderId="1" xfId="0" applyNumberFormat="1" applyFont="1" applyBorder="1"/>
    <xf numFmtId="41" fontId="4" fillId="0" borderId="5" xfId="0" applyNumberFormat="1" applyFont="1" applyBorder="1"/>
    <xf numFmtId="41" fontId="4" fillId="0" borderId="6" xfId="0" applyNumberFormat="1" applyFont="1" applyBorder="1"/>
    <xf numFmtId="41" fontId="4" fillId="0" borderId="2" xfId="0" applyNumberFormat="1" applyFont="1" applyBorder="1"/>
    <xf numFmtId="41" fontId="4" fillId="0" borderId="7" xfId="0" applyNumberFormat="1" applyFont="1" applyBorder="1"/>
    <xf numFmtId="41" fontId="4" fillId="0" borderId="8" xfId="0" applyNumberFormat="1" applyFont="1" applyBorder="1"/>
    <xf numFmtId="41" fontId="4" fillId="0" borderId="0" xfId="0" applyNumberFormat="1" applyFont="1" applyBorder="1"/>
    <xf numFmtId="41" fontId="4" fillId="0" borderId="9" xfId="0" applyNumberFormat="1" applyFont="1" applyBorder="1"/>
    <xf numFmtId="41" fontId="3" fillId="0" borderId="1" xfId="0" applyNumberFormat="1" applyFont="1" applyBorder="1" applyAlignment="1">
      <alignment horizontal="center"/>
    </xf>
    <xf numFmtId="41" fontId="4" fillId="0" borderId="4" xfId="0" applyNumberFormat="1" applyFont="1" applyBorder="1"/>
    <xf numFmtId="41" fontId="6" fillId="0" borderId="10" xfId="0" applyNumberFormat="1" applyFont="1" applyBorder="1"/>
    <xf numFmtId="41" fontId="7" fillId="0" borderId="10" xfId="0" applyNumberFormat="1" applyFont="1" applyBorder="1" applyAlignment="1">
      <alignment horizontal="center"/>
    </xf>
    <xf numFmtId="41" fontId="8" fillId="0" borderId="11" xfId="0" applyNumberFormat="1" applyFont="1" applyBorder="1"/>
    <xf numFmtId="41" fontId="8" fillId="0" borderId="11" xfId="0" applyNumberFormat="1" applyFont="1" applyBorder="1" applyAlignment="1"/>
    <xf numFmtId="41" fontId="8" fillId="0" borderId="0" xfId="0" applyNumberFormat="1" applyFont="1"/>
    <xf numFmtId="41" fontId="8" fillId="0" borderId="0" xfId="0" applyNumberFormat="1" applyFont="1" applyAlignment="1">
      <alignment vertical="top"/>
    </xf>
    <xf numFmtId="41" fontId="8" fillId="0" borderId="0" xfId="0" applyNumberFormat="1" applyFont="1" applyAlignment="1"/>
    <xf numFmtId="0" fontId="8" fillId="0" borderId="0" xfId="0" applyFont="1" applyAlignment="1">
      <alignment vertical="top"/>
    </xf>
    <xf numFmtId="41" fontId="6" fillId="0" borderId="10" xfId="0" applyNumberFormat="1" applyFont="1" applyBorder="1" applyAlignment="1"/>
    <xf numFmtId="0" fontId="10" fillId="0" borderId="0" xfId="0" applyFont="1" applyAlignment="1"/>
    <xf numFmtId="41" fontId="9" fillId="0" borderId="0" xfId="0" applyNumberFormat="1" applyFont="1"/>
    <xf numFmtId="41" fontId="9" fillId="0" borderId="1" xfId="0" applyNumberFormat="1" applyFont="1" applyBorder="1"/>
    <xf numFmtId="41" fontId="7" fillId="0" borderId="12" xfId="0" applyNumberFormat="1" applyFont="1" applyBorder="1"/>
    <xf numFmtId="41" fontId="7" fillId="0" borderId="13" xfId="0" applyNumberFormat="1" applyFont="1" applyBorder="1"/>
    <xf numFmtId="41" fontId="7" fillId="0" borderId="5" xfId="0" applyNumberFormat="1" applyFont="1" applyBorder="1"/>
    <xf numFmtId="41" fontId="9" fillId="0" borderId="12" xfId="0" applyNumberFormat="1" applyFont="1" applyBorder="1"/>
    <xf numFmtId="41" fontId="9" fillId="0" borderId="13" xfId="0" applyNumberFormat="1" applyFont="1" applyBorder="1"/>
    <xf numFmtId="41" fontId="7" fillId="0" borderId="0" xfId="0" applyNumberFormat="1" applyFont="1" applyAlignment="1">
      <alignment horizontal="center" wrapText="1"/>
    </xf>
    <xf numFmtId="41" fontId="7" fillId="0" borderId="3" xfId="0" applyNumberFormat="1" applyFont="1" applyBorder="1" applyAlignment="1">
      <alignment horizontal="center" wrapText="1"/>
    </xf>
    <xf numFmtId="41" fontId="7" fillId="0" borderId="14" xfId="0" applyNumberFormat="1" applyFont="1" applyBorder="1" applyAlignment="1">
      <alignment horizontal="center" wrapText="1"/>
    </xf>
    <xf numFmtId="41" fontId="7" fillId="0" borderId="1" xfId="0" applyNumberFormat="1" applyFont="1" applyBorder="1" applyAlignment="1">
      <alignment horizontal="center" wrapText="1"/>
    </xf>
    <xf numFmtId="41" fontId="7" fillId="0" borderId="7" xfId="0" applyNumberFormat="1" applyFont="1" applyBorder="1"/>
    <xf numFmtId="41" fontId="9" fillId="0" borderId="15" xfId="0" applyNumberFormat="1" applyFont="1" applyBorder="1"/>
    <xf numFmtId="41" fontId="9" fillId="0" borderId="4" xfId="0" applyNumberFormat="1" applyFont="1" applyBorder="1"/>
    <xf numFmtId="41" fontId="7" fillId="0" borderId="16" xfId="0" applyNumberFormat="1" applyFont="1" applyBorder="1"/>
    <xf numFmtId="41" fontId="9" fillId="0" borderId="17" xfId="0" applyNumberFormat="1" applyFont="1" applyBorder="1"/>
    <xf numFmtId="41" fontId="9" fillId="0" borderId="16" xfId="0" applyNumberFormat="1" applyFont="1" applyBorder="1"/>
    <xf numFmtId="42" fontId="9" fillId="0" borderId="4" xfId="0" applyNumberFormat="1" applyFont="1" applyBorder="1"/>
    <xf numFmtId="42" fontId="9" fillId="0" borderId="0" xfId="0" applyNumberFormat="1" applyFont="1"/>
    <xf numFmtId="41" fontId="7" fillId="0" borderId="18" xfId="0" applyNumberFormat="1" applyFont="1" applyBorder="1"/>
    <xf numFmtId="41" fontId="9" fillId="0" borderId="14" xfId="0" applyNumberFormat="1" applyFont="1" applyBorder="1"/>
    <xf numFmtId="42" fontId="9" fillId="0" borderId="1" xfId="0" applyNumberFormat="1" applyFont="1" applyBorder="1"/>
    <xf numFmtId="42" fontId="9" fillId="0" borderId="5" xfId="0" applyNumberFormat="1" applyFont="1" applyBorder="1"/>
    <xf numFmtId="41" fontId="9" fillId="0" borderId="7" xfId="0" applyNumberFormat="1" applyFont="1" applyBorder="1"/>
    <xf numFmtId="41" fontId="9" fillId="0" borderId="11" xfId="0" applyNumberFormat="1" applyFont="1" applyBorder="1"/>
    <xf numFmtId="41" fontId="9" fillId="0" borderId="2" xfId="0" applyNumberFormat="1" applyFont="1" applyBorder="1"/>
    <xf numFmtId="41" fontId="7" fillId="0" borderId="0" xfId="0" applyNumberFormat="1" applyFont="1"/>
    <xf numFmtId="41" fontId="9" fillId="0" borderId="0" xfId="0" applyNumberFormat="1" applyFont="1" applyBorder="1"/>
    <xf numFmtId="42" fontId="9" fillId="0" borderId="19" xfId="0" applyNumberFormat="1" applyFont="1" applyBorder="1"/>
    <xf numFmtId="41" fontId="9" fillId="0" borderId="18" xfId="0" applyNumberFormat="1" applyFont="1" applyBorder="1"/>
    <xf numFmtId="41" fontId="9" fillId="0" borderId="10" xfId="0" applyNumberFormat="1" applyFont="1" applyBorder="1"/>
    <xf numFmtId="41" fontId="9" fillId="0" borderId="3" xfId="0" applyNumberFormat="1" applyFont="1" applyBorder="1"/>
    <xf numFmtId="41" fontId="12" fillId="0" borderId="0" xfId="0" applyNumberFormat="1" applyFont="1" applyAlignment="1">
      <alignment horizontal="center" wrapText="1"/>
    </xf>
    <xf numFmtId="41" fontId="12" fillId="0" borderId="0" xfId="0" applyNumberFormat="1" applyFont="1" applyAlignment="1">
      <alignment horizontal="center"/>
    </xf>
    <xf numFmtId="41" fontId="13" fillId="0" borderId="0" xfId="0" applyNumberFormat="1" applyFont="1"/>
    <xf numFmtId="42" fontId="13" fillId="0" borderId="0" xfId="0" applyNumberFormat="1" applyFont="1"/>
    <xf numFmtId="42" fontId="13" fillId="0" borderId="20" xfId="0" applyNumberFormat="1" applyFont="1" applyBorder="1"/>
    <xf numFmtId="41" fontId="12" fillId="0" borderId="0" xfId="0" applyNumberFormat="1" applyFont="1"/>
    <xf numFmtId="41" fontId="13" fillId="0" borderId="12" xfId="0" applyNumberFormat="1" applyFont="1" applyBorder="1"/>
    <xf numFmtId="41" fontId="13" fillId="0" borderId="0" xfId="0" applyNumberFormat="1" applyFont="1" applyAlignment="1"/>
    <xf numFmtId="41" fontId="13" fillId="0" borderId="0" xfId="0" applyNumberFormat="1" applyFont="1" applyAlignment="1">
      <alignment wrapText="1"/>
    </xf>
    <xf numFmtId="41" fontId="13" fillId="0" borderId="7" xfId="0" applyNumberFormat="1" applyFont="1" applyBorder="1"/>
    <xf numFmtId="41" fontId="13" fillId="0" borderId="11" xfId="0" applyNumberFormat="1" applyFont="1" applyBorder="1" applyAlignment="1"/>
    <xf numFmtId="41" fontId="13" fillId="0" borderId="11" xfId="0" applyNumberFormat="1" applyFont="1" applyBorder="1" applyAlignment="1">
      <alignment horizontal="center" wrapText="1"/>
    </xf>
    <xf numFmtId="41" fontId="13" fillId="0" borderId="11" xfId="0" applyNumberFormat="1" applyFont="1" applyBorder="1"/>
    <xf numFmtId="41" fontId="13" fillId="0" borderId="15" xfId="0" applyNumberFormat="1" applyFont="1" applyBorder="1"/>
    <xf numFmtId="41" fontId="13" fillId="0" borderId="16" xfId="0" applyNumberFormat="1" applyFont="1" applyBorder="1" applyAlignment="1"/>
    <xf numFmtId="41" fontId="13" fillId="0" borderId="0" xfId="0" applyNumberFormat="1" applyFont="1" applyBorder="1" applyAlignment="1"/>
    <xf numFmtId="41" fontId="13" fillId="0" borderId="0" xfId="0" applyNumberFormat="1" applyFont="1" applyBorder="1" applyAlignment="1">
      <alignment horizontal="center" wrapText="1"/>
    </xf>
    <xf numFmtId="41" fontId="13" fillId="0" borderId="0" xfId="0" applyNumberFormat="1" applyFont="1" applyBorder="1"/>
    <xf numFmtId="41" fontId="13" fillId="0" borderId="17" xfId="0" applyNumberFormat="1" applyFont="1" applyBorder="1"/>
    <xf numFmtId="41" fontId="13" fillId="0" borderId="16" xfId="0" applyNumberFormat="1" applyFont="1" applyBorder="1"/>
    <xf numFmtId="41" fontId="13" fillId="0" borderId="0" xfId="0" applyNumberFormat="1" applyFont="1" applyBorder="1" applyAlignment="1">
      <alignment wrapText="1"/>
    </xf>
    <xf numFmtId="42" fontId="13" fillId="0" borderId="0" xfId="0" applyNumberFormat="1" applyFont="1" applyBorder="1"/>
    <xf numFmtId="41" fontId="13" fillId="0" borderId="18" xfId="0" applyNumberFormat="1" applyFont="1" applyBorder="1"/>
    <xf numFmtId="41" fontId="13" fillId="0" borderId="10" xfId="0" applyNumberFormat="1" applyFont="1" applyBorder="1" applyAlignment="1"/>
    <xf numFmtId="41" fontId="13" fillId="0" borderId="10" xfId="0" applyNumberFormat="1" applyFont="1" applyBorder="1" applyAlignment="1">
      <alignment wrapText="1"/>
    </xf>
    <xf numFmtId="41" fontId="13" fillId="0" borderId="10" xfId="0" applyNumberFormat="1" applyFont="1" applyBorder="1"/>
    <xf numFmtId="41" fontId="13" fillId="0" borderId="14" xfId="0" applyNumberFormat="1" applyFont="1" applyBorder="1"/>
    <xf numFmtId="41" fontId="1" fillId="0" borderId="1" xfId="0" applyNumberFormat="1" applyFont="1" applyBorder="1"/>
    <xf numFmtId="41" fontId="11" fillId="0" borderId="0" xfId="0" applyNumberFormat="1" applyFont="1"/>
    <xf numFmtId="41" fontId="14" fillId="0" borderId="0" xfId="0" applyNumberFormat="1" applyFont="1" applyAlignment="1">
      <alignment horizontal="center"/>
    </xf>
    <xf numFmtId="41" fontId="15" fillId="2" borderId="0" xfId="0" applyNumberFormat="1" applyFont="1" applyFill="1" applyAlignment="1">
      <alignment horizontal="center"/>
    </xf>
    <xf numFmtId="41" fontId="14" fillId="3" borderId="1" xfId="0" applyNumberFormat="1" applyFont="1" applyFill="1" applyBorder="1" applyAlignment="1">
      <alignment horizontal="center"/>
    </xf>
    <xf numFmtId="41" fontId="14" fillId="3" borderId="2" xfId="0" applyNumberFormat="1" applyFont="1" applyFill="1" applyBorder="1" applyAlignment="1">
      <alignment horizontal="center"/>
    </xf>
    <xf numFmtId="41" fontId="14" fillId="3" borderId="3" xfId="0" applyNumberFormat="1" applyFont="1" applyFill="1" applyBorder="1" applyAlignment="1">
      <alignment horizontal="center"/>
    </xf>
    <xf numFmtId="41" fontId="14" fillId="3" borderId="4" xfId="0" applyNumberFormat="1" applyFont="1" applyFill="1" applyBorder="1" applyAlignment="1">
      <alignment horizontal="center"/>
    </xf>
    <xf numFmtId="41" fontId="14" fillId="3" borderId="21" xfId="0" applyNumberFormat="1" applyFont="1" applyFill="1" applyBorder="1" applyAlignment="1">
      <alignment horizontal="center"/>
    </xf>
    <xf numFmtId="41" fontId="4" fillId="5" borderId="2" xfId="0" applyNumberFormat="1" applyFont="1" applyFill="1" applyBorder="1"/>
    <xf numFmtId="41" fontId="17" fillId="5" borderId="3" xfId="0" applyNumberFormat="1" applyFont="1" applyFill="1" applyBorder="1"/>
    <xf numFmtId="41" fontId="4" fillId="5" borderId="3" xfId="0" applyNumberFormat="1" applyFont="1" applyFill="1" applyBorder="1"/>
    <xf numFmtId="41" fontId="4" fillId="5" borderId="7" xfId="0" applyNumberFormat="1" applyFont="1" applyFill="1" applyBorder="1"/>
    <xf numFmtId="41" fontId="4" fillId="5" borderId="8" xfId="0" applyNumberFormat="1" applyFont="1" applyFill="1" applyBorder="1"/>
    <xf numFmtId="41" fontId="4" fillId="5" borderId="18" xfId="0" applyNumberFormat="1" applyFont="1" applyFill="1" applyBorder="1"/>
    <xf numFmtId="41" fontId="4" fillId="5" borderId="9" xfId="0" applyNumberFormat="1" applyFont="1" applyFill="1" applyBorder="1"/>
    <xf numFmtId="41" fontId="17" fillId="5" borderId="4" xfId="0" applyNumberFormat="1" applyFont="1" applyFill="1" applyBorder="1"/>
    <xf numFmtId="41" fontId="5" fillId="5" borderId="4" xfId="0" applyNumberFormat="1" applyFont="1" applyFill="1" applyBorder="1"/>
    <xf numFmtId="41" fontId="4" fillId="5" borderId="4" xfId="0" applyNumberFormat="1" applyFont="1" applyFill="1" applyBorder="1"/>
    <xf numFmtId="41" fontId="3" fillId="5" borderId="3" xfId="0" applyNumberFormat="1" applyFont="1" applyFill="1" applyBorder="1"/>
    <xf numFmtId="41" fontId="4" fillId="5" borderId="16" xfId="0" applyNumberFormat="1" applyFont="1" applyFill="1" applyBorder="1"/>
    <xf numFmtId="41" fontId="4" fillId="5" borderId="22" xfId="0" applyNumberFormat="1" applyFont="1" applyFill="1" applyBorder="1"/>
    <xf numFmtId="41" fontId="5" fillId="6" borderId="23" xfId="0" applyNumberFormat="1" applyFont="1" applyFill="1" applyBorder="1"/>
    <xf numFmtId="41" fontId="4" fillId="6" borderId="23" xfId="0" applyNumberFormat="1" applyFont="1" applyFill="1" applyBorder="1"/>
    <xf numFmtId="41" fontId="3" fillId="6" borderId="24" xfId="0" applyNumberFormat="1" applyFont="1" applyFill="1" applyBorder="1" applyAlignment="1">
      <alignment horizontal="right"/>
    </xf>
    <xf numFmtId="41" fontId="4" fillId="6" borderId="24" xfId="0" applyNumberFormat="1" applyFont="1" applyFill="1" applyBorder="1"/>
    <xf numFmtId="41" fontId="4" fillId="6" borderId="25" xfId="0" applyNumberFormat="1" applyFont="1" applyFill="1" applyBorder="1"/>
    <xf numFmtId="37" fontId="3" fillId="6" borderId="23" xfId="0" applyNumberFormat="1" applyFont="1" applyFill="1" applyBorder="1" applyAlignment="1">
      <alignment horizontal="left"/>
    </xf>
    <xf numFmtId="41" fontId="14" fillId="6" borderId="23" xfId="0" applyNumberFormat="1" applyFont="1" applyFill="1" applyBorder="1" applyAlignment="1">
      <alignment horizontal="center"/>
    </xf>
    <xf numFmtId="41" fontId="3" fillId="6" borderId="23" xfId="0" applyNumberFormat="1" applyFont="1" applyFill="1" applyBorder="1" applyAlignment="1">
      <alignment horizontal="right"/>
    </xf>
    <xf numFmtId="164" fontId="3" fillId="6" borderId="23" xfId="0" applyNumberFormat="1" applyFont="1" applyFill="1" applyBorder="1" applyAlignment="1">
      <alignment horizontal="left"/>
    </xf>
    <xf numFmtId="41" fontId="18" fillId="2" borderId="0" xfId="0" applyNumberFormat="1" applyFont="1" applyFill="1" applyAlignment="1">
      <alignment horizontal="center" wrapText="1"/>
    </xf>
    <xf numFmtId="0" fontId="0" fillId="7" borderId="0" xfId="0" applyFill="1"/>
    <xf numFmtId="41" fontId="6" fillId="0" borderId="10" xfId="0" applyNumberFormat="1" applyFont="1" applyBorder="1" applyAlignment="1">
      <alignment horizontal="left"/>
    </xf>
    <xf numFmtId="41" fontId="1" fillId="0" borderId="0" xfId="0" applyNumberFormat="1" applyFont="1"/>
    <xf numFmtId="41" fontId="13" fillId="4" borderId="0" xfId="0" applyNumberFormat="1" applyFont="1" applyFill="1"/>
    <xf numFmtId="41" fontId="9" fillId="0" borderId="5" xfId="0" applyNumberFormat="1" applyFont="1" applyBorder="1"/>
    <xf numFmtId="0" fontId="8" fillId="0" borderId="0" xfId="0" applyFont="1" applyFill="1" applyAlignment="1">
      <alignment vertical="top"/>
    </xf>
    <xf numFmtId="0" fontId="8" fillId="0" borderId="0" xfId="0" applyFont="1" applyFill="1" applyAlignment="1">
      <alignment vertical="top" wrapText="1"/>
    </xf>
    <xf numFmtId="41" fontId="4" fillId="8" borderId="3" xfId="0" applyNumberFormat="1" applyFont="1" applyFill="1" applyBorder="1"/>
    <xf numFmtId="41" fontId="4" fillId="8" borderId="1" xfId="0" applyNumberFormat="1" applyFont="1" applyFill="1" applyBorder="1"/>
    <xf numFmtId="41" fontId="4" fillId="8" borderId="2" xfId="0" applyNumberFormat="1" applyFont="1" applyFill="1" applyBorder="1"/>
    <xf numFmtId="41" fontId="19" fillId="8" borderId="0" xfId="0" applyNumberFormat="1" applyFont="1" applyFill="1" applyAlignment="1">
      <alignment wrapText="1"/>
    </xf>
    <xf numFmtId="37" fontId="16" fillId="4" borderId="0" xfId="0" applyNumberFormat="1" applyFont="1" applyFill="1" applyBorder="1"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F3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7</xdr:col>
      <xdr:colOff>200026</xdr:colOff>
      <xdr:row>8</xdr:row>
      <xdr:rowOff>114300</xdr:rowOff>
    </xdr:from>
    <xdr:to>
      <xdr:col>7</xdr:col>
      <xdr:colOff>542925</xdr:colOff>
      <xdr:row>8</xdr:row>
      <xdr:rowOff>123826</xdr:rowOff>
    </xdr:to>
    <xdr:cxnSp macro="">
      <xdr:nvCxnSpPr>
        <xdr:cNvPr id="3" name="Straight Arrow Connector 2"/>
        <xdr:cNvCxnSpPr/>
      </xdr:nvCxnSpPr>
      <xdr:spPr>
        <a:xfrm flipH="1">
          <a:off x="7181851" y="1924050"/>
          <a:ext cx="342899" cy="9526"/>
        </a:xfrm>
        <a:prstGeom prst="straightConnector1">
          <a:avLst/>
        </a:prstGeom>
        <a:ln w="2222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0"/>
  <sheetViews>
    <sheetView tabSelected="1" zoomScaleNormal="100" workbookViewId="0">
      <selection activeCell="D4" sqref="D4"/>
    </sheetView>
  </sheetViews>
  <sheetFormatPr defaultColWidth="9.140625" defaultRowHeight="12.75" x14ac:dyDescent="0.2"/>
  <cols>
    <col min="1" max="1" width="1.5703125" style="29" customWidth="1"/>
    <col min="2" max="2" width="4.140625" style="46" customWidth="1"/>
    <col min="3" max="3" width="4.85546875" style="48" customWidth="1"/>
    <col min="4" max="4" width="33" style="48" customWidth="1"/>
    <col min="5" max="5" width="12.28515625" style="46" customWidth="1"/>
    <col min="6" max="6" width="11.140625" style="46" customWidth="1"/>
    <col min="7" max="7" width="3.140625" style="29" customWidth="1"/>
    <col min="8" max="8" width="32.140625" style="29" customWidth="1"/>
    <col min="9" max="9" width="11.85546875" style="29" customWidth="1"/>
    <col min="10" max="10" width="4.7109375" style="9" customWidth="1"/>
    <col min="11" max="11" width="11.28515625" style="29" customWidth="1"/>
    <col min="12" max="12" width="13.28515625" style="29" customWidth="1"/>
    <col min="13" max="13" width="4.28515625" style="16" customWidth="1"/>
    <col min="14" max="14" width="9.85546875" style="113" customWidth="1"/>
    <col min="15" max="15" width="4.5703125" style="9" customWidth="1"/>
    <col min="16" max="16" width="10.85546875" style="29" customWidth="1"/>
    <col min="17" max="17" width="11.85546875" style="29" customWidth="1"/>
    <col min="18" max="18" width="4.85546875" style="22" customWidth="1"/>
    <col min="19" max="19" width="12.85546875" style="29" customWidth="1"/>
    <col min="20" max="16384" width="9.140625" style="29"/>
  </cols>
  <sheetData>
    <row r="1" spans="1:19" ht="64.150000000000006" customHeight="1" x14ac:dyDescent="0.3">
      <c r="A1" s="46"/>
      <c r="D1" s="153" t="s">
        <v>149</v>
      </c>
      <c r="G1"/>
      <c r="H1" s="154" t="s">
        <v>142</v>
      </c>
      <c r="I1" s="154"/>
      <c r="J1" s="154"/>
      <c r="K1" s="154"/>
      <c r="L1" s="154"/>
      <c r="M1" s="154"/>
    </row>
    <row r="2" spans="1:19" ht="43.5" customHeight="1" x14ac:dyDescent="0.25">
      <c r="A2" s="144"/>
      <c r="B2" s="42" t="s">
        <v>146</v>
      </c>
      <c r="C2" s="50" t="s">
        <v>54</v>
      </c>
      <c r="D2" s="50"/>
      <c r="E2" s="43" t="s">
        <v>2</v>
      </c>
      <c r="F2" s="43" t="s">
        <v>3</v>
      </c>
      <c r="G2" s="143"/>
      <c r="H2" s="25"/>
      <c r="I2" s="26" t="s">
        <v>1</v>
      </c>
      <c r="J2" s="23" t="s">
        <v>39</v>
      </c>
      <c r="K2" s="27"/>
      <c r="L2" s="25"/>
      <c r="M2" s="10"/>
      <c r="N2" s="142" t="s">
        <v>108</v>
      </c>
      <c r="O2" s="11"/>
      <c r="P2" s="28" t="s">
        <v>0</v>
      </c>
      <c r="Q2" s="25"/>
      <c r="R2" s="17"/>
      <c r="S2" s="26" t="s">
        <v>4</v>
      </c>
    </row>
    <row r="3" spans="1:19" s="31" customFormat="1" ht="17.25" customHeight="1" x14ac:dyDescent="0.35">
      <c r="A3" s="44"/>
      <c r="B3" s="44"/>
      <c r="C3" s="45"/>
      <c r="D3" s="45"/>
      <c r="E3" s="44"/>
      <c r="F3" s="44"/>
      <c r="G3" s="143"/>
      <c r="H3" s="30"/>
      <c r="I3" s="17"/>
      <c r="J3" s="4"/>
      <c r="K3" s="1" t="s">
        <v>2</v>
      </c>
      <c r="L3" s="1" t="s">
        <v>3</v>
      </c>
      <c r="M3" s="2"/>
      <c r="N3" s="114"/>
      <c r="O3" s="3"/>
      <c r="P3" s="1" t="s">
        <v>2</v>
      </c>
      <c r="Q3" s="1" t="s">
        <v>3</v>
      </c>
      <c r="R3" s="17"/>
      <c r="S3" s="17"/>
    </row>
    <row r="4" spans="1:19" x14ac:dyDescent="0.2">
      <c r="B4" s="46" t="s">
        <v>49</v>
      </c>
      <c r="C4" s="148"/>
      <c r="D4" s="149"/>
      <c r="G4" s="143"/>
      <c r="H4" s="31" t="s">
        <v>5</v>
      </c>
      <c r="I4" s="151"/>
      <c r="J4" s="5"/>
      <c r="K4" s="33"/>
      <c r="L4" s="34"/>
      <c r="M4" s="12"/>
      <c r="N4" s="115"/>
      <c r="O4" s="5"/>
      <c r="P4" s="33"/>
      <c r="Q4" s="34"/>
      <c r="R4" s="18"/>
      <c r="S4" s="32"/>
    </row>
    <row r="5" spans="1:19" x14ac:dyDescent="0.2">
      <c r="A5" s="46"/>
      <c r="C5" s="148"/>
      <c r="D5" s="149"/>
      <c r="G5" s="143"/>
      <c r="H5" s="32" t="s">
        <v>6</v>
      </c>
      <c r="I5" s="151">
        <v>830320</v>
      </c>
      <c r="J5" s="5"/>
      <c r="K5" s="33"/>
      <c r="L5" s="34"/>
      <c r="M5" s="12"/>
      <c r="N5" s="115">
        <f>I5+K5-L5</f>
        <v>830320</v>
      </c>
      <c r="O5" s="5"/>
      <c r="P5" s="33"/>
      <c r="Q5" s="34"/>
      <c r="R5" s="18"/>
      <c r="S5" s="32">
        <f>I5+K5-L5+P5-Q5</f>
        <v>830320</v>
      </c>
    </row>
    <row r="6" spans="1:19" x14ac:dyDescent="0.2">
      <c r="A6" s="46"/>
      <c r="C6" s="49"/>
      <c r="D6" s="49"/>
      <c r="G6" s="143"/>
      <c r="H6" s="32" t="s">
        <v>40</v>
      </c>
      <c r="I6" s="151">
        <v>928000</v>
      </c>
      <c r="J6" s="5"/>
      <c r="K6" s="33"/>
      <c r="L6" s="34"/>
      <c r="M6" s="12"/>
      <c r="N6" s="115">
        <f t="shared" ref="N6:N32" si="0">I6+K6-L6</f>
        <v>928000</v>
      </c>
      <c r="O6" s="5"/>
      <c r="P6" s="33"/>
      <c r="Q6" s="34"/>
      <c r="R6" s="18"/>
      <c r="S6" s="32">
        <f t="shared" ref="S6:S31" si="1">I6+K6-L6+P6-Q6</f>
        <v>928000</v>
      </c>
    </row>
    <row r="7" spans="1:19" x14ac:dyDescent="0.2">
      <c r="A7" s="46"/>
      <c r="C7" s="49"/>
      <c r="D7" s="49"/>
      <c r="G7" s="143"/>
      <c r="H7" s="32" t="s">
        <v>7</v>
      </c>
      <c r="I7" s="151">
        <v>259000</v>
      </c>
      <c r="J7" s="5"/>
      <c r="K7" s="33"/>
      <c r="L7" s="34"/>
      <c r="M7" s="12"/>
      <c r="N7" s="115">
        <f t="shared" si="0"/>
        <v>259000</v>
      </c>
      <c r="O7" s="5"/>
      <c r="P7" s="33"/>
      <c r="Q7" s="34"/>
      <c r="R7" s="18"/>
      <c r="S7" s="32">
        <f t="shared" si="1"/>
        <v>259000</v>
      </c>
    </row>
    <row r="8" spans="1:19" x14ac:dyDescent="0.2">
      <c r="A8" s="46"/>
      <c r="C8" s="49"/>
      <c r="D8" s="49"/>
      <c r="G8" s="143"/>
      <c r="H8" s="32" t="s">
        <v>10</v>
      </c>
      <c r="I8" s="151">
        <v>274000</v>
      </c>
      <c r="J8" s="5"/>
      <c r="K8" s="33"/>
      <c r="L8" s="34"/>
      <c r="M8" s="12"/>
      <c r="N8" s="115">
        <f t="shared" si="0"/>
        <v>274000</v>
      </c>
      <c r="O8" s="5"/>
      <c r="P8" s="33"/>
      <c r="Q8" s="34"/>
      <c r="R8" s="18"/>
      <c r="S8" s="32">
        <f t="shared" si="1"/>
        <v>274000</v>
      </c>
    </row>
    <row r="9" spans="1:19" x14ac:dyDescent="0.2">
      <c r="A9" s="46"/>
      <c r="C9" s="49"/>
      <c r="D9" s="49"/>
      <c r="G9" s="143"/>
      <c r="H9" s="32" t="s">
        <v>9</v>
      </c>
      <c r="I9" s="151">
        <v>16850</v>
      </c>
      <c r="J9" s="5"/>
      <c r="K9" s="33"/>
      <c r="L9" s="34"/>
      <c r="M9" s="12"/>
      <c r="N9" s="115">
        <f t="shared" si="0"/>
        <v>16850</v>
      </c>
      <c r="O9" s="5"/>
      <c r="P9" s="33"/>
      <c r="Q9" s="34"/>
      <c r="R9" s="18"/>
      <c r="S9" s="32">
        <f t="shared" si="1"/>
        <v>16850</v>
      </c>
    </row>
    <row r="10" spans="1:19" x14ac:dyDescent="0.2">
      <c r="A10" s="46"/>
      <c r="C10" s="49"/>
      <c r="D10" s="49"/>
      <c r="G10" s="143"/>
      <c r="H10" s="32" t="s">
        <v>12</v>
      </c>
      <c r="I10" s="151"/>
      <c r="J10" s="5"/>
      <c r="K10" s="33"/>
      <c r="L10" s="34"/>
      <c r="M10" s="12"/>
      <c r="N10" s="115">
        <f t="shared" si="0"/>
        <v>0</v>
      </c>
      <c r="O10" s="5"/>
      <c r="P10" s="33"/>
      <c r="Q10" s="34"/>
      <c r="R10" s="18"/>
      <c r="S10" s="32">
        <f t="shared" si="1"/>
        <v>0</v>
      </c>
    </row>
    <row r="11" spans="1:19" x14ac:dyDescent="0.2">
      <c r="A11" s="46"/>
      <c r="C11" s="49"/>
      <c r="D11" s="49"/>
      <c r="G11" s="143"/>
      <c r="H11" s="32" t="s">
        <v>11</v>
      </c>
      <c r="I11" s="151">
        <v>580000</v>
      </c>
      <c r="J11" s="5"/>
      <c r="K11" s="33"/>
      <c r="L11" s="34"/>
      <c r="M11" s="12"/>
      <c r="N11" s="115">
        <f t="shared" si="0"/>
        <v>580000</v>
      </c>
      <c r="O11" s="5"/>
      <c r="P11" s="33"/>
      <c r="Q11" s="34"/>
      <c r="R11" s="18"/>
      <c r="S11" s="32">
        <f t="shared" si="1"/>
        <v>580000</v>
      </c>
    </row>
    <row r="12" spans="1:19" x14ac:dyDescent="0.2">
      <c r="A12" s="46"/>
      <c r="C12" s="49"/>
      <c r="D12" s="49"/>
      <c r="G12" s="143"/>
      <c r="H12" s="32" t="s">
        <v>8</v>
      </c>
      <c r="I12" s="151"/>
      <c r="J12" s="5"/>
      <c r="K12" s="33"/>
      <c r="L12" s="34"/>
      <c r="M12" s="12"/>
      <c r="N12" s="115">
        <f t="shared" si="0"/>
        <v>0</v>
      </c>
      <c r="O12" s="5"/>
      <c r="P12" s="33"/>
      <c r="Q12" s="34"/>
      <c r="R12" s="18"/>
      <c r="S12" s="32">
        <f t="shared" si="1"/>
        <v>0</v>
      </c>
    </row>
    <row r="13" spans="1:19" s="38" customFormat="1" x14ac:dyDescent="0.2">
      <c r="A13" s="46"/>
      <c r="B13" s="46"/>
      <c r="C13" s="49"/>
      <c r="D13" s="49"/>
      <c r="E13" s="46"/>
      <c r="F13" s="46"/>
      <c r="G13" s="143"/>
      <c r="H13" s="120" t="s">
        <v>13</v>
      </c>
      <c r="I13" s="120"/>
      <c r="J13" s="6"/>
      <c r="K13" s="123"/>
      <c r="L13" s="124"/>
      <c r="M13" s="13"/>
      <c r="N13" s="116">
        <f>I13+I14+K13+K14-L13-L14</f>
        <v>0</v>
      </c>
      <c r="O13" s="6"/>
      <c r="P13" s="123"/>
      <c r="Q13" s="124"/>
      <c r="R13" s="19"/>
      <c r="S13" s="120">
        <f>I13+I14+K13+K14-L13-L14+P13+P14-Q13-Q14</f>
        <v>0</v>
      </c>
    </row>
    <row r="14" spans="1:19" s="38" customFormat="1" x14ac:dyDescent="0.2">
      <c r="A14" s="46"/>
      <c r="B14" s="46"/>
      <c r="C14" s="49"/>
      <c r="D14" s="49"/>
      <c r="E14" s="46"/>
      <c r="F14" s="46"/>
      <c r="G14" s="143"/>
      <c r="H14" s="121" t="s">
        <v>143</v>
      </c>
      <c r="I14" s="122"/>
      <c r="J14" s="7"/>
      <c r="K14" s="125"/>
      <c r="L14" s="126"/>
      <c r="M14" s="14"/>
      <c r="N14" s="117"/>
      <c r="O14" s="7"/>
      <c r="P14" s="125"/>
      <c r="Q14" s="126"/>
      <c r="R14" s="20"/>
      <c r="S14" s="122"/>
    </row>
    <row r="15" spans="1:19" x14ac:dyDescent="0.2">
      <c r="A15" s="46"/>
      <c r="C15" s="49"/>
      <c r="D15" s="49"/>
      <c r="G15" s="143"/>
      <c r="H15" s="32"/>
      <c r="I15" s="151"/>
      <c r="J15" s="5"/>
      <c r="K15" s="33"/>
      <c r="L15" s="34"/>
      <c r="M15" s="12"/>
      <c r="N15" s="115">
        <f t="shared" si="0"/>
        <v>0</v>
      </c>
      <c r="O15" s="5"/>
      <c r="P15" s="33"/>
      <c r="Q15" s="34"/>
      <c r="R15" s="18"/>
      <c r="S15" s="32">
        <f t="shared" si="1"/>
        <v>0</v>
      </c>
    </row>
    <row r="16" spans="1:19" x14ac:dyDescent="0.2">
      <c r="A16" s="46"/>
      <c r="C16" s="49"/>
      <c r="D16" s="49"/>
      <c r="G16" s="143"/>
      <c r="H16" s="24" t="s">
        <v>14</v>
      </c>
      <c r="I16" s="151"/>
      <c r="J16" s="5"/>
      <c r="K16" s="33"/>
      <c r="L16" s="34"/>
      <c r="M16" s="12"/>
      <c r="N16" s="115">
        <f t="shared" si="0"/>
        <v>0</v>
      </c>
      <c r="O16" s="5"/>
      <c r="P16" s="33"/>
      <c r="Q16" s="34"/>
      <c r="R16" s="18"/>
      <c r="S16" s="32"/>
    </row>
    <row r="17" spans="1:19" x14ac:dyDescent="0.2">
      <c r="A17" s="46"/>
      <c r="C17" s="49"/>
      <c r="D17" s="49"/>
      <c r="G17" s="143"/>
      <c r="H17" s="32" t="s">
        <v>15</v>
      </c>
      <c r="I17" s="151">
        <v>1646900</v>
      </c>
      <c r="J17" s="5"/>
      <c r="K17" s="33"/>
      <c r="L17" s="34"/>
      <c r="M17" s="12"/>
      <c r="N17" s="115">
        <f t="shared" si="0"/>
        <v>1646900</v>
      </c>
      <c r="O17" s="5"/>
      <c r="P17" s="33"/>
      <c r="Q17" s="34"/>
      <c r="R17" s="18"/>
      <c r="S17" s="32">
        <f t="shared" si="1"/>
        <v>1646900</v>
      </c>
    </row>
    <row r="18" spans="1:19" x14ac:dyDescent="0.2">
      <c r="A18" s="46"/>
      <c r="C18" s="49"/>
      <c r="D18" s="49"/>
      <c r="G18" s="143"/>
      <c r="H18" s="32" t="s">
        <v>16</v>
      </c>
      <c r="I18" s="151">
        <v>3026900</v>
      </c>
      <c r="J18" s="5"/>
      <c r="K18" s="33"/>
      <c r="L18" s="34"/>
      <c r="M18" s="12"/>
      <c r="N18" s="115">
        <f t="shared" si="0"/>
        <v>3026900</v>
      </c>
      <c r="O18" s="5"/>
      <c r="P18" s="33"/>
      <c r="Q18" s="34"/>
      <c r="R18" s="18"/>
      <c r="S18" s="32">
        <f t="shared" si="1"/>
        <v>3026900</v>
      </c>
    </row>
    <row r="19" spans="1:19" x14ac:dyDescent="0.2">
      <c r="A19" s="46"/>
      <c r="C19" s="49"/>
      <c r="D19" s="49"/>
      <c r="G19" s="143"/>
      <c r="H19" s="32" t="s">
        <v>44</v>
      </c>
      <c r="I19" s="151">
        <v>2471900</v>
      </c>
      <c r="J19" s="5"/>
      <c r="K19" s="33"/>
      <c r="L19" s="34"/>
      <c r="M19" s="12"/>
      <c r="N19" s="115">
        <f t="shared" si="0"/>
        <v>2471900</v>
      </c>
      <c r="O19" s="5"/>
      <c r="P19" s="33"/>
      <c r="Q19" s="34"/>
      <c r="R19" s="18"/>
      <c r="S19" s="32">
        <f t="shared" si="1"/>
        <v>2471900</v>
      </c>
    </row>
    <row r="20" spans="1:19" x14ac:dyDescent="0.2">
      <c r="A20" s="46"/>
      <c r="C20" s="49"/>
      <c r="D20" s="49"/>
      <c r="G20" s="143"/>
      <c r="H20" s="32" t="s">
        <v>45</v>
      </c>
      <c r="I20" s="151">
        <v>591400</v>
      </c>
      <c r="J20" s="5"/>
      <c r="K20" s="33"/>
      <c r="L20" s="34"/>
      <c r="M20" s="12"/>
      <c r="N20" s="115">
        <f t="shared" si="0"/>
        <v>591400</v>
      </c>
      <c r="O20" s="5"/>
      <c r="P20" s="33"/>
      <c r="Q20" s="34"/>
      <c r="R20" s="18"/>
      <c r="S20" s="32">
        <f t="shared" si="1"/>
        <v>591400</v>
      </c>
    </row>
    <row r="21" spans="1:19" x14ac:dyDescent="0.2">
      <c r="A21" s="46"/>
      <c r="C21" s="49"/>
      <c r="D21" s="49"/>
      <c r="G21" s="143"/>
      <c r="H21" s="32" t="s">
        <v>46</v>
      </c>
      <c r="I21" s="151">
        <v>724100</v>
      </c>
      <c r="J21" s="5"/>
      <c r="K21" s="33"/>
      <c r="L21" s="34"/>
      <c r="M21" s="12"/>
      <c r="N21" s="115">
        <f t="shared" si="0"/>
        <v>724100</v>
      </c>
      <c r="O21" s="5"/>
      <c r="P21" s="33"/>
      <c r="Q21" s="34"/>
      <c r="R21" s="18"/>
      <c r="S21" s="32">
        <f t="shared" si="1"/>
        <v>724100</v>
      </c>
    </row>
    <row r="22" spans="1:19" x14ac:dyDescent="0.2">
      <c r="A22" s="46"/>
      <c r="C22" s="49"/>
      <c r="D22" s="49"/>
      <c r="G22" s="143"/>
      <c r="H22" s="32" t="s">
        <v>47</v>
      </c>
      <c r="I22" s="151">
        <v>374300</v>
      </c>
      <c r="J22" s="5"/>
      <c r="K22" s="33"/>
      <c r="L22" s="34"/>
      <c r="M22" s="12"/>
      <c r="N22" s="115">
        <f t="shared" si="0"/>
        <v>374300</v>
      </c>
      <c r="O22" s="5"/>
      <c r="P22" s="33"/>
      <c r="Q22" s="34"/>
      <c r="R22" s="18"/>
      <c r="S22" s="32">
        <f t="shared" si="1"/>
        <v>374300</v>
      </c>
    </row>
    <row r="23" spans="1:19" x14ac:dyDescent="0.2">
      <c r="A23" s="46"/>
      <c r="C23" s="49"/>
      <c r="D23" s="49"/>
      <c r="G23" s="143"/>
      <c r="H23" s="32" t="s">
        <v>48</v>
      </c>
      <c r="I23" s="151">
        <v>917300</v>
      </c>
      <c r="J23" s="5"/>
      <c r="K23" s="33"/>
      <c r="L23" s="34"/>
      <c r="M23" s="12"/>
      <c r="N23" s="115">
        <f t="shared" si="0"/>
        <v>917300</v>
      </c>
      <c r="O23" s="5"/>
      <c r="P23" s="33"/>
      <c r="Q23" s="34"/>
      <c r="R23" s="18"/>
      <c r="S23" s="32">
        <f t="shared" si="1"/>
        <v>917300</v>
      </c>
    </row>
    <row r="24" spans="1:19" x14ac:dyDescent="0.2">
      <c r="A24" s="46"/>
      <c r="C24" s="49"/>
      <c r="D24" s="49"/>
      <c r="G24" s="143"/>
      <c r="H24" s="32" t="s">
        <v>17</v>
      </c>
      <c r="I24" s="151"/>
      <c r="J24" s="5"/>
      <c r="K24" s="33"/>
      <c r="L24" s="34"/>
      <c r="M24" s="12"/>
      <c r="N24" s="115">
        <f t="shared" si="0"/>
        <v>0</v>
      </c>
      <c r="O24" s="5"/>
      <c r="P24" s="33"/>
      <c r="Q24" s="34"/>
      <c r="R24" s="18"/>
      <c r="S24" s="32">
        <f t="shared" si="1"/>
        <v>0</v>
      </c>
    </row>
    <row r="25" spans="1:19" x14ac:dyDescent="0.2">
      <c r="A25" s="46"/>
      <c r="C25" s="49"/>
      <c r="D25" s="49"/>
      <c r="G25" s="143"/>
      <c r="H25" s="24" t="s">
        <v>18</v>
      </c>
      <c r="I25" s="151"/>
      <c r="J25" s="5"/>
      <c r="K25" s="33"/>
      <c r="L25" s="34"/>
      <c r="M25" s="12"/>
      <c r="N25" s="115">
        <f t="shared" si="0"/>
        <v>0</v>
      </c>
      <c r="O25" s="5"/>
      <c r="P25" s="33"/>
      <c r="Q25" s="34"/>
      <c r="R25" s="18"/>
      <c r="S25" s="32">
        <f t="shared" si="1"/>
        <v>0</v>
      </c>
    </row>
    <row r="26" spans="1:19" x14ac:dyDescent="0.2">
      <c r="A26" s="46"/>
      <c r="C26" s="49"/>
      <c r="D26" s="49"/>
      <c r="G26" s="143"/>
      <c r="H26" s="32" t="s">
        <v>19</v>
      </c>
      <c r="I26" s="151">
        <v>800000</v>
      </c>
      <c r="J26" s="5"/>
      <c r="K26" s="33"/>
      <c r="L26" s="34"/>
      <c r="M26" s="12"/>
      <c r="N26" s="115">
        <f t="shared" si="0"/>
        <v>800000</v>
      </c>
      <c r="O26" s="5"/>
      <c r="P26" s="33"/>
      <c r="Q26" s="34"/>
      <c r="R26" s="18"/>
      <c r="S26" s="32">
        <f t="shared" si="1"/>
        <v>800000</v>
      </c>
    </row>
    <row r="27" spans="1:19" s="38" customFormat="1" x14ac:dyDescent="0.2">
      <c r="A27" s="46"/>
      <c r="B27" s="46"/>
      <c r="C27" s="49"/>
      <c r="D27" s="49"/>
      <c r="E27" s="46"/>
      <c r="F27" s="46"/>
      <c r="G27" s="143"/>
      <c r="H27" s="120" t="s">
        <v>52</v>
      </c>
      <c r="I27" s="120">
        <v>514000</v>
      </c>
      <c r="J27" s="6"/>
      <c r="K27" s="123"/>
      <c r="L27" s="124"/>
      <c r="M27" s="13"/>
      <c r="N27" s="116">
        <f>I27+I28+K27+K28-L27-L28</f>
        <v>514000</v>
      </c>
      <c r="O27" s="6"/>
      <c r="P27" s="123"/>
      <c r="Q27" s="124"/>
      <c r="R27" s="19"/>
      <c r="S27" s="120">
        <f>I27+I28+K27+K28-L27-L28+P27+P28-Q27-Q28</f>
        <v>514000</v>
      </c>
    </row>
    <row r="28" spans="1:19" s="38" customFormat="1" x14ac:dyDescent="0.2">
      <c r="A28" s="46"/>
      <c r="B28" s="46"/>
      <c r="C28" s="49"/>
      <c r="D28" s="49"/>
      <c r="E28" s="46"/>
      <c r="F28" s="46"/>
      <c r="G28" s="143"/>
      <c r="H28" s="121" t="s">
        <v>143</v>
      </c>
      <c r="I28" s="122"/>
      <c r="J28" s="7"/>
      <c r="K28" s="125"/>
      <c r="L28" s="126"/>
      <c r="M28" s="14"/>
      <c r="N28" s="117"/>
      <c r="O28" s="7"/>
      <c r="P28" s="125"/>
      <c r="Q28" s="126"/>
      <c r="R28" s="20"/>
      <c r="S28" s="122"/>
    </row>
    <row r="29" spans="1:19" x14ac:dyDescent="0.2">
      <c r="A29" s="46"/>
      <c r="C29" s="49"/>
      <c r="D29" s="49"/>
      <c r="G29" s="143"/>
      <c r="H29" s="32" t="s">
        <v>20</v>
      </c>
      <c r="I29" s="151">
        <v>5798100</v>
      </c>
      <c r="J29" s="5"/>
      <c r="K29" s="33"/>
      <c r="L29" s="34"/>
      <c r="M29" s="12"/>
      <c r="N29" s="115">
        <f t="shared" si="0"/>
        <v>5798100</v>
      </c>
      <c r="O29" s="5"/>
      <c r="P29" s="33"/>
      <c r="Q29" s="34"/>
      <c r="R29" s="18"/>
      <c r="S29" s="32">
        <f t="shared" si="1"/>
        <v>5798100</v>
      </c>
    </row>
    <row r="30" spans="1:19" x14ac:dyDescent="0.2">
      <c r="A30" s="46"/>
      <c r="C30" s="49"/>
      <c r="D30" s="49"/>
      <c r="G30" s="143"/>
      <c r="H30" s="32" t="s">
        <v>21</v>
      </c>
      <c r="I30" s="151"/>
      <c r="J30" s="5"/>
      <c r="K30" s="33"/>
      <c r="L30" s="34"/>
      <c r="M30" s="12"/>
      <c r="N30" s="115">
        <f t="shared" si="0"/>
        <v>0</v>
      </c>
      <c r="O30" s="5"/>
      <c r="P30" s="33"/>
      <c r="Q30" s="34"/>
      <c r="R30" s="18"/>
      <c r="S30" s="32">
        <f t="shared" si="1"/>
        <v>0</v>
      </c>
    </row>
    <row r="31" spans="1:19" x14ac:dyDescent="0.2">
      <c r="A31" s="46"/>
      <c r="C31" s="49"/>
      <c r="D31" s="49"/>
      <c r="G31" s="143"/>
      <c r="H31" s="24" t="s">
        <v>22</v>
      </c>
      <c r="I31" s="151">
        <v>1876700</v>
      </c>
      <c r="J31" s="5"/>
      <c r="K31" s="33"/>
      <c r="L31" s="34"/>
      <c r="M31" s="12"/>
      <c r="N31" s="115">
        <f t="shared" si="0"/>
        <v>1876700</v>
      </c>
      <c r="O31" s="5"/>
      <c r="P31" s="33"/>
      <c r="Q31" s="34"/>
      <c r="R31" s="18"/>
      <c r="S31" s="32">
        <f t="shared" si="1"/>
        <v>1876700</v>
      </c>
    </row>
    <row r="32" spans="1:19" ht="13.5" thickBot="1" x14ac:dyDescent="0.25">
      <c r="A32" s="46"/>
      <c r="C32" s="49"/>
      <c r="D32" s="49"/>
      <c r="G32" s="143"/>
      <c r="H32" s="32"/>
      <c r="I32" s="151"/>
      <c r="J32" s="5"/>
      <c r="K32" s="33"/>
      <c r="L32" s="34"/>
      <c r="M32" s="12"/>
      <c r="N32" s="115">
        <f t="shared" si="0"/>
        <v>0</v>
      </c>
      <c r="O32" s="5"/>
      <c r="P32" s="33"/>
      <c r="Q32" s="34"/>
      <c r="R32" s="18"/>
      <c r="S32" s="32"/>
    </row>
    <row r="33" spans="1:19" ht="13.5" thickBot="1" x14ac:dyDescent="0.25">
      <c r="A33" s="46"/>
      <c r="C33" s="49"/>
      <c r="D33" s="49"/>
      <c r="G33" s="143"/>
      <c r="H33" s="133" t="s">
        <v>23</v>
      </c>
      <c r="I33" s="134">
        <f>SUM(I5:I32)</f>
        <v>21629770</v>
      </c>
      <c r="J33" s="135"/>
      <c r="K33" s="136"/>
      <c r="L33" s="137"/>
      <c r="M33" s="138"/>
      <c r="N33" s="139"/>
      <c r="O33" s="140"/>
      <c r="P33" s="136"/>
      <c r="Q33" s="137"/>
      <c r="R33" s="141"/>
      <c r="S33" s="134">
        <f>SUM(S5:S32)</f>
        <v>21629770</v>
      </c>
    </row>
    <row r="34" spans="1:19" x14ac:dyDescent="0.2">
      <c r="A34" s="46"/>
      <c r="C34" s="49"/>
      <c r="D34" s="49"/>
      <c r="G34" s="143"/>
      <c r="H34" s="40" t="s">
        <v>24</v>
      </c>
      <c r="I34" s="151"/>
      <c r="J34" s="5"/>
      <c r="K34" s="33"/>
      <c r="L34" s="34"/>
      <c r="M34" s="12"/>
      <c r="N34" s="115"/>
      <c r="O34" s="5"/>
      <c r="P34" s="33"/>
      <c r="Q34" s="34"/>
      <c r="R34" s="18"/>
      <c r="S34" s="32"/>
    </row>
    <row r="35" spans="1:19" x14ac:dyDescent="0.2">
      <c r="A35" s="46"/>
      <c r="C35" s="49"/>
      <c r="D35" s="49"/>
      <c r="G35" s="143"/>
      <c r="H35" s="32" t="s">
        <v>25</v>
      </c>
      <c r="I35" s="151">
        <v>493400</v>
      </c>
      <c r="J35" s="5"/>
      <c r="K35" s="33"/>
      <c r="L35" s="34"/>
      <c r="M35" s="12"/>
      <c r="N35" s="115">
        <f>I35-K35+L35</f>
        <v>493400</v>
      </c>
      <c r="O35" s="5"/>
      <c r="P35" s="33"/>
      <c r="Q35" s="34"/>
      <c r="R35" s="18"/>
      <c r="S35" s="32">
        <f>I35-K35+L35-P35+Q35</f>
        <v>493400</v>
      </c>
    </row>
    <row r="36" spans="1:19" x14ac:dyDescent="0.2">
      <c r="A36" s="46"/>
      <c r="C36" s="49"/>
      <c r="D36" s="49"/>
      <c r="G36" s="143"/>
      <c r="H36" s="32" t="s">
        <v>26</v>
      </c>
      <c r="I36" s="151">
        <v>40200</v>
      </c>
      <c r="J36" s="5"/>
      <c r="K36" s="33"/>
      <c r="L36" s="34"/>
      <c r="M36" s="12"/>
      <c r="N36" s="115">
        <f>I36-K36+L36</f>
        <v>40200</v>
      </c>
      <c r="O36" s="5"/>
      <c r="P36" s="33"/>
      <c r="Q36" s="34"/>
      <c r="R36" s="18"/>
      <c r="S36" s="32">
        <f>I36-K36+L36-P36+Q36</f>
        <v>40200</v>
      </c>
    </row>
    <row r="37" spans="1:19" x14ac:dyDescent="0.2">
      <c r="A37" s="46"/>
      <c r="C37" s="49"/>
      <c r="D37" s="49"/>
      <c r="G37" s="143"/>
      <c r="H37" s="32" t="s">
        <v>51</v>
      </c>
      <c r="I37" s="151"/>
      <c r="J37" s="5"/>
      <c r="K37" s="33"/>
      <c r="L37" s="34"/>
      <c r="M37" s="12"/>
      <c r="N37" s="115">
        <f>I37-K37+L37</f>
        <v>0</v>
      </c>
      <c r="O37" s="5"/>
      <c r="P37" s="33"/>
      <c r="Q37" s="34"/>
      <c r="R37" s="18"/>
      <c r="S37" s="32">
        <f>I37-K37+L37-P37+Q37</f>
        <v>0</v>
      </c>
    </row>
    <row r="38" spans="1:19" s="38" customFormat="1" x14ac:dyDescent="0.2">
      <c r="A38" s="46"/>
      <c r="B38" s="46"/>
      <c r="C38" s="49"/>
      <c r="D38" s="49"/>
      <c r="E38" s="46"/>
      <c r="F38" s="46"/>
      <c r="G38" s="143"/>
      <c r="H38" s="120" t="s">
        <v>50</v>
      </c>
      <c r="I38" s="120"/>
      <c r="J38" s="6"/>
      <c r="K38" s="123"/>
      <c r="L38" s="124"/>
      <c r="M38" s="13"/>
      <c r="N38" s="116"/>
      <c r="O38" s="6"/>
      <c r="P38" s="123"/>
      <c r="Q38" s="124"/>
      <c r="R38" s="19"/>
      <c r="S38" s="120"/>
    </row>
    <row r="39" spans="1:19" s="38" customFormat="1" x14ac:dyDescent="0.2">
      <c r="A39" s="46"/>
      <c r="B39" s="46"/>
      <c r="C39" s="49"/>
      <c r="D39" s="49"/>
      <c r="E39" s="46"/>
      <c r="F39" s="46"/>
      <c r="G39" s="143"/>
      <c r="H39" s="121" t="s">
        <v>143</v>
      </c>
      <c r="I39" s="122"/>
      <c r="J39" s="7"/>
      <c r="K39" s="125"/>
      <c r="L39" s="126"/>
      <c r="M39" s="14"/>
      <c r="N39" s="117">
        <f>I38+I39-K38-K39+L38+L39</f>
        <v>0</v>
      </c>
      <c r="O39" s="7"/>
      <c r="P39" s="125"/>
      <c r="Q39" s="126"/>
      <c r="R39" s="20"/>
      <c r="S39" s="122">
        <f>I38+I39-K38-K39+L38+L39-P38-P39+Q39+Q38</f>
        <v>0</v>
      </c>
    </row>
    <row r="40" spans="1:19" x14ac:dyDescent="0.2">
      <c r="A40" s="46"/>
      <c r="C40" s="49"/>
      <c r="D40" s="49"/>
      <c r="G40" s="143"/>
      <c r="H40" s="32" t="s">
        <v>27</v>
      </c>
      <c r="I40" s="151"/>
      <c r="J40" s="5"/>
      <c r="K40" s="33"/>
      <c r="L40" s="39"/>
      <c r="M40" s="12"/>
      <c r="N40" s="115">
        <f t="shared" ref="N40:N61" si="2">I40-K40+L40</f>
        <v>0</v>
      </c>
      <c r="O40" s="5"/>
      <c r="P40" s="33"/>
      <c r="Q40" s="34"/>
      <c r="R40" s="18"/>
      <c r="S40" s="32">
        <f>I40-K40+L40-P40+Q40</f>
        <v>0</v>
      </c>
    </row>
    <row r="41" spans="1:19" s="38" customFormat="1" x14ac:dyDescent="0.2">
      <c r="A41" s="46"/>
      <c r="B41" s="46"/>
      <c r="C41" s="49"/>
      <c r="D41" s="49"/>
      <c r="E41" s="46"/>
      <c r="F41" s="46"/>
      <c r="G41" s="143"/>
      <c r="H41" s="35" t="s">
        <v>28</v>
      </c>
      <c r="I41" s="152"/>
      <c r="J41" s="6"/>
      <c r="K41" s="36"/>
      <c r="L41" s="37"/>
      <c r="M41" s="13"/>
      <c r="N41" s="115">
        <f t="shared" si="2"/>
        <v>0</v>
      </c>
      <c r="O41" s="6"/>
      <c r="P41" s="36"/>
      <c r="Q41" s="37"/>
      <c r="R41" s="19"/>
      <c r="S41" s="32">
        <f>I41-K41+L41-P41+Q41</f>
        <v>0</v>
      </c>
    </row>
    <row r="42" spans="1:19" x14ac:dyDescent="0.2">
      <c r="A42" s="46"/>
      <c r="C42" s="51"/>
      <c r="D42" s="51"/>
      <c r="G42" s="143"/>
      <c r="H42" s="32" t="s">
        <v>53</v>
      </c>
      <c r="I42" s="151"/>
      <c r="J42" s="5"/>
      <c r="K42" s="33"/>
      <c r="L42" s="34"/>
      <c r="M42" s="12"/>
      <c r="N42" s="115">
        <f t="shared" si="2"/>
        <v>0</v>
      </c>
      <c r="O42" s="5"/>
      <c r="P42" s="33"/>
      <c r="Q42" s="34"/>
      <c r="R42" s="18"/>
      <c r="S42" s="32">
        <f>I42-K42+L42-P42+Q42</f>
        <v>0</v>
      </c>
    </row>
    <row r="43" spans="1:19" x14ac:dyDescent="0.2">
      <c r="A43" s="46"/>
      <c r="C43" s="49"/>
      <c r="D43" s="49"/>
      <c r="G43" s="143"/>
      <c r="H43" s="111" t="s">
        <v>141</v>
      </c>
      <c r="I43" s="151">
        <v>27500</v>
      </c>
      <c r="J43" s="5"/>
      <c r="K43" s="33"/>
      <c r="L43" s="34"/>
      <c r="M43" s="12"/>
      <c r="N43" s="115">
        <f t="shared" si="2"/>
        <v>27500</v>
      </c>
      <c r="O43" s="5"/>
      <c r="P43" s="33"/>
      <c r="Q43" s="34"/>
      <c r="R43" s="18"/>
      <c r="S43" s="32">
        <f>I43-K43+L43-P43+Q43</f>
        <v>27500</v>
      </c>
    </row>
    <row r="44" spans="1:19" s="38" customFormat="1" x14ac:dyDescent="0.2">
      <c r="A44" s="46"/>
      <c r="B44" s="46"/>
      <c r="C44" s="49"/>
      <c r="D44" s="49"/>
      <c r="E44" s="46"/>
      <c r="F44" s="46"/>
      <c r="G44" s="143"/>
      <c r="H44" s="120" t="s">
        <v>29</v>
      </c>
      <c r="I44" s="120"/>
      <c r="J44" s="6"/>
      <c r="K44" s="123"/>
      <c r="L44" s="124"/>
      <c r="M44" s="13"/>
      <c r="N44" s="116"/>
      <c r="O44" s="6"/>
      <c r="P44" s="123"/>
      <c r="Q44" s="124"/>
      <c r="R44" s="19"/>
      <c r="S44" s="120"/>
    </row>
    <row r="45" spans="1:19" s="38" customFormat="1" x14ac:dyDescent="0.2">
      <c r="A45" s="46"/>
      <c r="B45" s="46"/>
      <c r="C45" s="49"/>
      <c r="D45" s="49"/>
      <c r="E45" s="46"/>
      <c r="F45" s="46"/>
      <c r="G45" s="143"/>
      <c r="H45" s="121" t="s">
        <v>143</v>
      </c>
      <c r="I45" s="122"/>
      <c r="J45" s="7"/>
      <c r="K45" s="125"/>
      <c r="L45" s="126"/>
      <c r="M45" s="14"/>
      <c r="N45" s="117">
        <f>I44+I45-K44-K45+L44+L45</f>
        <v>0</v>
      </c>
      <c r="O45" s="7"/>
      <c r="P45" s="125"/>
      <c r="Q45" s="126"/>
      <c r="R45" s="20"/>
      <c r="S45" s="122">
        <f>I44+I45-K44-K45+L44+L45-P44-P45+Q45+Q44</f>
        <v>0</v>
      </c>
    </row>
    <row r="46" spans="1:19" x14ac:dyDescent="0.2">
      <c r="A46" s="46"/>
      <c r="C46" s="49"/>
      <c r="D46" s="49"/>
      <c r="G46" s="143"/>
      <c r="H46" s="24" t="s">
        <v>30</v>
      </c>
      <c r="I46" s="151"/>
      <c r="J46" s="5"/>
      <c r="K46" s="33"/>
      <c r="L46" s="34"/>
      <c r="M46" s="12"/>
      <c r="N46" s="115">
        <f t="shared" si="2"/>
        <v>0</v>
      </c>
      <c r="O46" s="5"/>
      <c r="P46" s="33"/>
      <c r="Q46" s="34"/>
      <c r="R46" s="18"/>
      <c r="S46" s="32"/>
    </row>
    <row r="47" spans="1:19" x14ac:dyDescent="0.2">
      <c r="A47" s="46"/>
      <c r="C47" s="49"/>
      <c r="D47" s="49"/>
      <c r="G47" s="143"/>
      <c r="H47" s="32" t="s">
        <v>31</v>
      </c>
      <c r="I47" s="151">
        <v>6657500</v>
      </c>
      <c r="J47" s="5"/>
      <c r="K47" s="33"/>
      <c r="L47" s="34"/>
      <c r="M47" s="12"/>
      <c r="N47" s="115">
        <f t="shared" si="2"/>
        <v>6657500</v>
      </c>
      <c r="O47" s="5"/>
      <c r="P47" s="33"/>
      <c r="Q47" s="34"/>
      <c r="R47" s="18"/>
      <c r="S47" s="32">
        <f t="shared" ref="S47:S60" si="3">I47-K47+L47-P47+Q47</f>
        <v>6657500</v>
      </c>
    </row>
    <row r="48" spans="1:19" x14ac:dyDescent="0.2">
      <c r="A48" s="46"/>
      <c r="C48" s="49"/>
      <c r="D48" s="49"/>
      <c r="G48" s="143"/>
      <c r="H48" s="32" t="s">
        <v>32</v>
      </c>
      <c r="I48" s="151">
        <v>2942000</v>
      </c>
      <c r="J48" s="5"/>
      <c r="K48" s="33"/>
      <c r="L48" s="34"/>
      <c r="M48" s="12"/>
      <c r="N48" s="115">
        <f t="shared" si="2"/>
        <v>2942000</v>
      </c>
      <c r="O48" s="5"/>
      <c r="P48" s="33"/>
      <c r="Q48" s="34"/>
      <c r="R48" s="18"/>
      <c r="S48" s="32">
        <f t="shared" si="3"/>
        <v>2942000</v>
      </c>
    </row>
    <row r="49" spans="1:31" x14ac:dyDescent="0.2">
      <c r="A49" s="46"/>
      <c r="C49" s="49"/>
      <c r="D49" s="49"/>
      <c r="G49" s="143"/>
      <c r="H49" s="32" t="s">
        <v>41</v>
      </c>
      <c r="I49" s="151">
        <v>21220</v>
      </c>
      <c r="J49" s="5"/>
      <c r="K49" s="33"/>
      <c r="L49" s="34"/>
      <c r="M49" s="12"/>
      <c r="N49" s="115">
        <f t="shared" si="2"/>
        <v>21220</v>
      </c>
      <c r="O49" s="5"/>
      <c r="P49" s="33"/>
      <c r="Q49" s="34"/>
      <c r="R49" s="18"/>
      <c r="S49" s="32">
        <f t="shared" si="3"/>
        <v>21220</v>
      </c>
    </row>
    <row r="50" spans="1:31" x14ac:dyDescent="0.2">
      <c r="A50" s="46"/>
      <c r="C50" s="49"/>
      <c r="D50" s="49"/>
      <c r="G50" s="143"/>
      <c r="H50" s="32" t="s">
        <v>33</v>
      </c>
      <c r="I50" s="151">
        <v>800000</v>
      </c>
      <c r="J50" s="5"/>
      <c r="K50" s="33"/>
      <c r="L50" s="34"/>
      <c r="M50" s="12"/>
      <c r="N50" s="115">
        <f t="shared" si="2"/>
        <v>800000</v>
      </c>
      <c r="O50" s="5"/>
      <c r="P50" s="33"/>
      <c r="Q50" s="34"/>
      <c r="R50" s="18"/>
      <c r="S50" s="32">
        <f t="shared" si="3"/>
        <v>800000</v>
      </c>
    </row>
    <row r="51" spans="1:31" x14ac:dyDescent="0.2">
      <c r="A51" s="46"/>
      <c r="C51" s="49"/>
      <c r="D51" s="49"/>
      <c r="G51" s="143"/>
      <c r="H51" s="32" t="s">
        <v>34</v>
      </c>
      <c r="I51" s="151">
        <v>350000</v>
      </c>
      <c r="J51" s="5"/>
      <c r="K51" s="33"/>
      <c r="L51" s="34"/>
      <c r="M51" s="12"/>
      <c r="N51" s="115">
        <f t="shared" si="2"/>
        <v>350000</v>
      </c>
      <c r="O51" s="5"/>
      <c r="P51" s="33"/>
      <c r="Q51" s="34"/>
      <c r="R51" s="18"/>
      <c r="S51" s="32">
        <f t="shared" si="3"/>
        <v>350000</v>
      </c>
    </row>
    <row r="52" spans="1:31" x14ac:dyDescent="0.2">
      <c r="A52" s="46"/>
      <c r="C52" s="49"/>
      <c r="D52" s="49"/>
      <c r="G52" s="143"/>
      <c r="H52" s="111" t="s">
        <v>123</v>
      </c>
      <c r="I52" s="151">
        <v>1072000</v>
      </c>
      <c r="J52" s="5"/>
      <c r="K52" s="33"/>
      <c r="L52" s="34"/>
      <c r="M52" s="12"/>
      <c r="N52" s="115">
        <f t="shared" si="2"/>
        <v>1072000</v>
      </c>
      <c r="O52" s="5"/>
      <c r="P52" s="33"/>
      <c r="Q52" s="34"/>
      <c r="R52" s="18"/>
      <c r="S52" s="32">
        <f t="shared" si="3"/>
        <v>1072000</v>
      </c>
    </row>
    <row r="53" spans="1:31" x14ac:dyDescent="0.2">
      <c r="A53" s="46"/>
      <c r="C53" s="49"/>
      <c r="D53" s="49"/>
      <c r="G53" s="143"/>
      <c r="H53" s="32" t="s">
        <v>42</v>
      </c>
      <c r="I53" s="151">
        <v>332000</v>
      </c>
      <c r="J53" s="5"/>
      <c r="K53" s="33"/>
      <c r="L53" s="34"/>
      <c r="M53" s="12"/>
      <c r="N53" s="115">
        <f t="shared" si="2"/>
        <v>332000</v>
      </c>
      <c r="O53" s="5"/>
      <c r="P53" s="33"/>
      <c r="Q53" s="34"/>
      <c r="R53" s="18"/>
      <c r="S53" s="32">
        <f t="shared" si="3"/>
        <v>332000</v>
      </c>
    </row>
    <row r="54" spans="1:31" x14ac:dyDescent="0.2">
      <c r="A54" s="46"/>
      <c r="C54" s="49"/>
      <c r="D54" s="49"/>
      <c r="G54" s="143"/>
      <c r="H54" s="32" t="s">
        <v>43</v>
      </c>
      <c r="I54" s="151">
        <v>1320000</v>
      </c>
      <c r="J54" s="5"/>
      <c r="K54" s="33"/>
      <c r="L54" s="34"/>
      <c r="M54" s="12"/>
      <c r="N54" s="115">
        <f t="shared" si="2"/>
        <v>1320000</v>
      </c>
      <c r="O54" s="5"/>
      <c r="P54" s="33"/>
      <c r="Q54" s="34"/>
      <c r="R54" s="18"/>
      <c r="S54" s="32">
        <f t="shared" si="3"/>
        <v>1320000</v>
      </c>
    </row>
    <row r="55" spans="1:31" x14ac:dyDescent="0.2">
      <c r="A55" s="46"/>
      <c r="C55" s="49"/>
      <c r="D55" s="49"/>
      <c r="G55" s="143"/>
      <c r="H55" s="32"/>
      <c r="I55" s="151"/>
      <c r="J55" s="5"/>
      <c r="K55" s="33"/>
      <c r="L55" s="34"/>
      <c r="M55" s="12"/>
      <c r="N55" s="115">
        <f t="shared" si="2"/>
        <v>0</v>
      </c>
      <c r="O55" s="5"/>
      <c r="P55" s="33"/>
      <c r="Q55" s="34"/>
      <c r="R55" s="18"/>
      <c r="S55" s="32">
        <f t="shared" si="3"/>
        <v>0</v>
      </c>
    </row>
    <row r="56" spans="1:31" x14ac:dyDescent="0.2">
      <c r="A56" s="46"/>
      <c r="C56" s="49"/>
      <c r="D56" s="49"/>
      <c r="G56" s="143"/>
      <c r="H56" s="32"/>
      <c r="I56" s="151"/>
      <c r="J56" s="5"/>
      <c r="K56" s="33"/>
      <c r="L56" s="34"/>
      <c r="M56" s="12"/>
      <c r="N56" s="115">
        <f t="shared" si="2"/>
        <v>0</v>
      </c>
      <c r="O56" s="5"/>
      <c r="P56" s="33"/>
      <c r="Q56" s="34"/>
      <c r="R56" s="18"/>
      <c r="S56" s="32">
        <f t="shared" si="3"/>
        <v>0</v>
      </c>
    </row>
    <row r="57" spans="1:31" x14ac:dyDescent="0.2">
      <c r="A57" s="46"/>
      <c r="C57" s="49"/>
      <c r="D57" s="49"/>
      <c r="G57" s="143"/>
      <c r="H57" s="24" t="s">
        <v>35</v>
      </c>
      <c r="I57" s="151"/>
      <c r="J57" s="5"/>
      <c r="K57" s="33"/>
      <c r="L57" s="34"/>
      <c r="M57" s="12"/>
      <c r="N57" s="115">
        <f t="shared" si="2"/>
        <v>0</v>
      </c>
      <c r="O57" s="5"/>
      <c r="P57" s="33"/>
      <c r="Q57" s="34"/>
      <c r="R57" s="18"/>
      <c r="S57" s="32">
        <f t="shared" si="3"/>
        <v>0</v>
      </c>
    </row>
    <row r="58" spans="1:31" x14ac:dyDescent="0.2">
      <c r="A58" s="46"/>
      <c r="C58" s="49"/>
      <c r="D58" s="49"/>
      <c r="G58" s="143"/>
      <c r="H58" s="32" t="s">
        <v>36</v>
      </c>
      <c r="I58" s="151">
        <v>4000000</v>
      </c>
      <c r="J58" s="5"/>
      <c r="K58" s="33"/>
      <c r="L58" s="34"/>
      <c r="M58" s="12"/>
      <c r="N58" s="115">
        <f t="shared" si="2"/>
        <v>4000000</v>
      </c>
      <c r="O58" s="5"/>
      <c r="P58" s="33"/>
      <c r="Q58" s="34"/>
      <c r="R58" s="18"/>
      <c r="S58" s="32">
        <f t="shared" si="3"/>
        <v>4000000</v>
      </c>
    </row>
    <row r="59" spans="1:31" x14ac:dyDescent="0.2">
      <c r="A59" s="46"/>
      <c r="C59" s="49"/>
      <c r="D59" s="49"/>
      <c r="G59" s="143"/>
      <c r="H59" s="32" t="s">
        <v>27</v>
      </c>
      <c r="I59" s="151">
        <v>200000</v>
      </c>
      <c r="J59" s="5"/>
      <c r="K59" s="33"/>
      <c r="L59" s="34"/>
      <c r="M59" s="12"/>
      <c r="N59" s="115">
        <f t="shared" si="2"/>
        <v>200000</v>
      </c>
      <c r="O59" s="5"/>
      <c r="P59" s="33"/>
      <c r="Q59" s="34"/>
      <c r="R59" s="18"/>
      <c r="S59" s="32">
        <f t="shared" si="3"/>
        <v>200000</v>
      </c>
    </row>
    <row r="60" spans="1:31" x14ac:dyDescent="0.2">
      <c r="A60" s="46"/>
      <c r="C60" s="47"/>
      <c r="D60" s="47"/>
      <c r="G60" s="143"/>
      <c r="H60" s="32" t="s">
        <v>37</v>
      </c>
      <c r="I60" s="151">
        <v>1876700</v>
      </c>
      <c r="J60" s="5"/>
      <c r="K60" s="33"/>
      <c r="L60" s="34"/>
      <c r="M60" s="12"/>
      <c r="N60" s="115">
        <f t="shared" si="2"/>
        <v>1876700</v>
      </c>
      <c r="O60" s="5"/>
      <c r="P60" s="33"/>
      <c r="Q60" s="34"/>
      <c r="R60" s="18"/>
      <c r="S60" s="32">
        <f t="shared" si="3"/>
        <v>1876700</v>
      </c>
      <c r="U60" s="38"/>
      <c r="V60" s="38"/>
      <c r="W60" s="38"/>
      <c r="X60" s="38"/>
      <c r="Y60" s="38"/>
      <c r="Z60" s="38"/>
      <c r="AA60" s="38"/>
      <c r="AB60" s="38"/>
      <c r="AC60" s="38"/>
      <c r="AD60" s="38"/>
      <c r="AE60" s="38"/>
    </row>
    <row r="61" spans="1:31" s="41" customFormat="1" x14ac:dyDescent="0.2">
      <c r="A61" s="46"/>
      <c r="B61" s="46"/>
      <c r="C61" s="47"/>
      <c r="D61" s="47"/>
      <c r="E61" s="46"/>
      <c r="F61" s="46"/>
      <c r="G61" s="143"/>
      <c r="H61" s="128" t="s">
        <v>136</v>
      </c>
      <c r="I61" s="129"/>
      <c r="J61" s="8"/>
      <c r="K61" s="131"/>
      <c r="L61" s="132"/>
      <c r="M61" s="15"/>
      <c r="N61" s="116">
        <f t="shared" si="2"/>
        <v>0</v>
      </c>
      <c r="O61" s="8"/>
      <c r="P61" s="131"/>
      <c r="Q61" s="132"/>
      <c r="R61" s="21"/>
      <c r="S61" s="129"/>
      <c r="U61" s="29"/>
      <c r="V61" s="29"/>
      <c r="W61" s="29"/>
      <c r="X61" s="29"/>
      <c r="Y61" s="29"/>
      <c r="Z61" s="29"/>
      <c r="AA61" s="29"/>
      <c r="AB61" s="29"/>
      <c r="AC61" s="29"/>
      <c r="AD61" s="29"/>
      <c r="AE61" s="29"/>
    </row>
    <row r="62" spans="1:31" s="38" customFormat="1" x14ac:dyDescent="0.2">
      <c r="A62" s="46"/>
      <c r="B62" s="46"/>
      <c r="C62" s="47"/>
      <c r="D62" s="47"/>
      <c r="E62" s="46"/>
      <c r="F62" s="46"/>
      <c r="G62" s="143"/>
      <c r="H62" s="127" t="s">
        <v>145</v>
      </c>
      <c r="I62" s="129"/>
      <c r="J62" s="8"/>
      <c r="K62" s="131"/>
      <c r="L62" s="132"/>
      <c r="M62" s="15"/>
      <c r="N62" s="118"/>
      <c r="O62" s="8"/>
      <c r="P62" s="131"/>
      <c r="Q62" s="132"/>
      <c r="R62" s="21"/>
      <c r="S62" s="129"/>
      <c r="U62" s="29"/>
      <c r="V62" s="29"/>
      <c r="W62" s="29"/>
      <c r="X62" s="29"/>
      <c r="Y62" s="29"/>
      <c r="Z62" s="29"/>
      <c r="AA62" s="29"/>
      <c r="AB62" s="29"/>
      <c r="AC62" s="29"/>
      <c r="AD62" s="29"/>
      <c r="AE62" s="29"/>
    </row>
    <row r="63" spans="1:31" ht="13.5" thickBot="1" x14ac:dyDescent="0.25">
      <c r="A63" s="46"/>
      <c r="C63" s="47"/>
      <c r="D63" s="47"/>
      <c r="G63" s="143"/>
      <c r="H63" s="130"/>
      <c r="I63" s="150">
        <v>1497250</v>
      </c>
      <c r="J63" s="7"/>
      <c r="K63" s="125"/>
      <c r="L63" s="126"/>
      <c r="M63" s="14"/>
      <c r="N63" s="119">
        <f>I61+I62+I63-K61-K62-K63+L61+L62+L63</f>
        <v>1497250</v>
      </c>
      <c r="O63" s="7"/>
      <c r="P63" s="125"/>
      <c r="Q63" s="126"/>
      <c r="R63" s="20"/>
      <c r="S63" s="122">
        <f>I61+I62+I63-K61-K62-K63+L61+L62+L63-P61-P62-P63+Q61+Q62+Q63</f>
        <v>1497250</v>
      </c>
    </row>
    <row r="64" spans="1:31" ht="13.5" thickBot="1" x14ac:dyDescent="0.25">
      <c r="A64" s="46"/>
      <c r="C64" s="47"/>
      <c r="D64" s="47"/>
      <c r="G64" s="143"/>
      <c r="H64" s="133" t="s">
        <v>38</v>
      </c>
      <c r="I64" s="134">
        <f>SUM(I35:I63)</f>
        <v>21629770</v>
      </c>
      <c r="J64" s="135"/>
      <c r="K64" s="136"/>
      <c r="L64" s="137"/>
      <c r="M64" s="138"/>
      <c r="N64" s="139"/>
      <c r="O64" s="140"/>
      <c r="P64" s="136"/>
      <c r="Q64" s="137"/>
      <c r="R64" s="141"/>
      <c r="S64" s="134">
        <f>SUM(S35:S63)</f>
        <v>21629770</v>
      </c>
    </row>
    <row r="65" spans="1:19" x14ac:dyDescent="0.2">
      <c r="A65" s="46"/>
      <c r="C65" s="47"/>
      <c r="D65" s="47"/>
      <c r="G65"/>
    </row>
    <row r="66" spans="1:19" x14ac:dyDescent="0.2">
      <c r="A66" s="46"/>
      <c r="C66" s="47"/>
      <c r="D66" s="47"/>
      <c r="G66"/>
      <c r="H66" s="145" t="s">
        <v>147</v>
      </c>
      <c r="I66" s="29">
        <f>I33-I64</f>
        <v>0</v>
      </c>
      <c r="K66" s="112">
        <f>SUM(K5:K65)</f>
        <v>0</v>
      </c>
      <c r="L66" s="112">
        <f>SUM(L5:L65)</f>
        <v>0</v>
      </c>
      <c r="P66" s="29">
        <f>SUM(P5:P65)</f>
        <v>0</v>
      </c>
      <c r="Q66" s="29">
        <f>SUM(Q5:Q65)</f>
        <v>0</v>
      </c>
      <c r="S66" s="29">
        <f>S33-S64</f>
        <v>0</v>
      </c>
    </row>
    <row r="67" spans="1:19" x14ac:dyDescent="0.2">
      <c r="A67" s="46"/>
      <c r="D67" s="47"/>
      <c r="G67"/>
    </row>
    <row r="68" spans="1:19" x14ac:dyDescent="0.2">
      <c r="A68" s="46"/>
      <c r="G68"/>
    </row>
    <row r="69" spans="1:19" x14ac:dyDescent="0.2">
      <c r="A69" s="46"/>
      <c r="G69"/>
    </row>
    <row r="70" spans="1:19" x14ac:dyDescent="0.2">
      <c r="A70" s="46"/>
      <c r="G70"/>
    </row>
    <row r="71" spans="1:19" x14ac:dyDescent="0.2">
      <c r="A71" s="46"/>
      <c r="G71"/>
    </row>
    <row r="72" spans="1:19" x14ac:dyDescent="0.2">
      <c r="A72" s="46"/>
      <c r="G72"/>
    </row>
    <row r="73" spans="1:19" x14ac:dyDescent="0.2">
      <c r="A73" s="46"/>
      <c r="G73"/>
    </row>
    <row r="74" spans="1:19" x14ac:dyDescent="0.2">
      <c r="A74" s="46"/>
      <c r="G74"/>
    </row>
    <row r="75" spans="1:19" x14ac:dyDescent="0.2">
      <c r="A75" s="46"/>
      <c r="G75"/>
    </row>
    <row r="76" spans="1:19" x14ac:dyDescent="0.2">
      <c r="A76" s="46"/>
      <c r="G76"/>
    </row>
    <row r="77" spans="1:19" x14ac:dyDescent="0.2">
      <c r="A77" s="46"/>
      <c r="G77"/>
    </row>
    <row r="78" spans="1:19" x14ac:dyDescent="0.2">
      <c r="A78" s="46"/>
      <c r="G78"/>
    </row>
    <row r="79" spans="1:19" x14ac:dyDescent="0.2">
      <c r="A79" s="46"/>
      <c r="G79"/>
    </row>
    <row r="80" spans="1:19" x14ac:dyDescent="0.2">
      <c r="A80" s="46"/>
      <c r="G80"/>
    </row>
    <row r="81" spans="1:7" x14ac:dyDescent="0.2">
      <c r="A81" s="46"/>
      <c r="G81"/>
    </row>
    <row r="82" spans="1:7" x14ac:dyDescent="0.2">
      <c r="A82" s="46"/>
      <c r="G82"/>
    </row>
    <row r="83" spans="1:7" x14ac:dyDescent="0.2">
      <c r="A83" s="46"/>
      <c r="G83"/>
    </row>
    <row r="84" spans="1:7" x14ac:dyDescent="0.2">
      <c r="A84" s="46"/>
      <c r="G84"/>
    </row>
    <row r="85" spans="1:7" x14ac:dyDescent="0.2">
      <c r="A85" s="46"/>
      <c r="G85"/>
    </row>
    <row r="86" spans="1:7" x14ac:dyDescent="0.2">
      <c r="A86" s="46"/>
      <c r="G86"/>
    </row>
    <row r="87" spans="1:7" x14ac:dyDescent="0.2">
      <c r="A87" s="46"/>
      <c r="G87"/>
    </row>
    <row r="88" spans="1:7" x14ac:dyDescent="0.2">
      <c r="A88" s="46"/>
      <c r="G88"/>
    </row>
    <row r="89" spans="1:7" x14ac:dyDescent="0.2">
      <c r="A89" s="46"/>
      <c r="G89"/>
    </row>
    <row r="90" spans="1:7" x14ac:dyDescent="0.2">
      <c r="A90" s="46"/>
      <c r="G90"/>
    </row>
    <row r="91" spans="1:7" x14ac:dyDescent="0.2">
      <c r="A91" s="46"/>
      <c r="G91"/>
    </row>
    <row r="92" spans="1:7" x14ac:dyDescent="0.2">
      <c r="A92" s="46"/>
      <c r="G92"/>
    </row>
    <row r="93" spans="1:7" x14ac:dyDescent="0.2">
      <c r="A93" s="46"/>
      <c r="G93"/>
    </row>
    <row r="94" spans="1:7" x14ac:dyDescent="0.2">
      <c r="A94" s="46"/>
      <c r="G94"/>
    </row>
    <row r="95" spans="1:7" x14ac:dyDescent="0.2">
      <c r="A95" s="46"/>
      <c r="G95"/>
    </row>
    <row r="96" spans="1:7" x14ac:dyDescent="0.2">
      <c r="A96" s="46"/>
      <c r="G96"/>
    </row>
    <row r="97" spans="1:7" x14ac:dyDescent="0.2">
      <c r="A97" s="46"/>
      <c r="G97"/>
    </row>
    <row r="98" spans="1:7" x14ac:dyDescent="0.2">
      <c r="A98" s="46"/>
      <c r="G98"/>
    </row>
    <row r="99" spans="1:7" x14ac:dyDescent="0.2">
      <c r="A99" s="46"/>
      <c r="G99"/>
    </row>
    <row r="100" spans="1:7" x14ac:dyDescent="0.2">
      <c r="A100" s="46"/>
      <c r="G100"/>
    </row>
    <row r="101" spans="1:7" x14ac:dyDescent="0.2">
      <c r="A101" s="46"/>
      <c r="G101"/>
    </row>
    <row r="102" spans="1:7" x14ac:dyDescent="0.2">
      <c r="A102" s="46"/>
      <c r="G102"/>
    </row>
    <row r="103" spans="1:7" x14ac:dyDescent="0.2">
      <c r="A103" s="46"/>
      <c r="G103"/>
    </row>
    <row r="104" spans="1:7" x14ac:dyDescent="0.2">
      <c r="A104" s="46"/>
      <c r="G104"/>
    </row>
    <row r="105" spans="1:7" x14ac:dyDescent="0.2">
      <c r="A105" s="46"/>
      <c r="G105"/>
    </row>
    <row r="106" spans="1:7" x14ac:dyDescent="0.2">
      <c r="A106" s="46"/>
      <c r="G106"/>
    </row>
    <row r="107" spans="1:7" x14ac:dyDescent="0.2">
      <c r="A107" s="46"/>
      <c r="G107"/>
    </row>
    <row r="108" spans="1:7" x14ac:dyDescent="0.2">
      <c r="A108" s="46"/>
      <c r="G108"/>
    </row>
    <row r="109" spans="1:7" x14ac:dyDescent="0.2">
      <c r="A109" s="46"/>
      <c r="G109"/>
    </row>
    <row r="110" spans="1:7" x14ac:dyDescent="0.2">
      <c r="A110" s="46"/>
      <c r="G110"/>
    </row>
  </sheetData>
  <mergeCells count="1">
    <mergeCell ref="H1:M1"/>
  </mergeCells>
  <phoneticPr fontId="0" type="noConversion"/>
  <pageMargins left="0.5" right="0.42" top="0.98" bottom="0.81" header="0.27" footer="0.16"/>
  <pageSetup scale="64" fitToHeight="0" orientation="landscape" horizontalDpi="4294967294" verticalDpi="4294967294" r:id="rId1"/>
  <headerFooter alignWithMargins="0">
    <oddHeader>&amp;CCITY OF MONROE
WORKSHEET TO CONVERT GOVERNMENTAL ACTIVITIES TO ACCRUAL BASIS</oddHeader>
  </headerFooter>
  <rowBreaks count="2" manualBreakCount="2">
    <brk id="33"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Normal="100" workbookViewId="0">
      <selection activeCell="B1" sqref="B1"/>
    </sheetView>
  </sheetViews>
  <sheetFormatPr defaultColWidth="9.140625" defaultRowHeight="15.75" x14ac:dyDescent="0.25"/>
  <cols>
    <col min="1" max="1" width="27" style="52" customWidth="1"/>
    <col min="2" max="2" width="5.85546875" style="52" customWidth="1"/>
    <col min="3" max="3" width="14.28515625" style="52" customWidth="1"/>
    <col min="4" max="4" width="13" style="52" customWidth="1"/>
    <col min="5" max="6" width="13.85546875" style="52" customWidth="1"/>
    <col min="7" max="7" width="1" style="52" customWidth="1"/>
    <col min="8" max="8" width="14.42578125" style="52" customWidth="1"/>
    <col min="9" max="9" width="15.140625" style="52" customWidth="1"/>
    <col min="10" max="10" width="19.7109375" style="52" customWidth="1"/>
    <col min="11" max="11" width="12" style="52" customWidth="1"/>
    <col min="12" max="16384" width="9.140625" style="52"/>
  </cols>
  <sheetData>
    <row r="1" spans="1:10" ht="30" customHeight="1" x14ac:dyDescent="0.25">
      <c r="C1" s="53"/>
      <c r="D1" s="54"/>
      <c r="E1" s="54" t="s">
        <v>57</v>
      </c>
      <c r="F1" s="55"/>
      <c r="H1" s="56" t="s">
        <v>132</v>
      </c>
      <c r="I1" s="57"/>
      <c r="J1" s="58"/>
    </row>
    <row r="2" spans="1:10" s="59" customFormat="1" ht="59.25" customHeight="1" x14ac:dyDescent="0.25">
      <c r="C2" s="60" t="s">
        <v>58</v>
      </c>
      <c r="D2" s="61" t="s">
        <v>59</v>
      </c>
      <c r="E2" s="60" t="s">
        <v>60</v>
      </c>
      <c r="F2" s="60" t="s">
        <v>61</v>
      </c>
      <c r="H2" s="62" t="s">
        <v>62</v>
      </c>
      <c r="I2" s="62" t="s">
        <v>63</v>
      </c>
      <c r="J2" s="62" t="s">
        <v>64</v>
      </c>
    </row>
    <row r="3" spans="1:10" x14ac:dyDescent="0.25">
      <c r="A3" s="63" t="s">
        <v>65</v>
      </c>
      <c r="B3" s="64"/>
      <c r="C3" s="65"/>
      <c r="D3" s="65"/>
      <c r="E3" s="65"/>
      <c r="F3" s="65"/>
      <c r="H3" s="65"/>
      <c r="I3" s="65"/>
      <c r="J3" s="65"/>
    </row>
    <row r="4" spans="1:10" x14ac:dyDescent="0.25">
      <c r="A4" s="66" t="s">
        <v>66</v>
      </c>
      <c r="B4" s="67"/>
      <c r="C4" s="65"/>
      <c r="D4" s="65"/>
      <c r="E4" s="65"/>
      <c r="F4" s="65"/>
      <c r="H4" s="65"/>
      <c r="I4" s="65"/>
      <c r="J4" s="65"/>
    </row>
    <row r="5" spans="1:10" x14ac:dyDescent="0.25">
      <c r="A5" s="68" t="s">
        <v>67</v>
      </c>
      <c r="B5" s="67"/>
      <c r="C5" s="69"/>
      <c r="D5" s="69"/>
      <c r="E5" s="69"/>
      <c r="F5" s="69"/>
      <c r="G5" s="70"/>
      <c r="H5" s="69">
        <f>D5+E5+F5-C5</f>
        <v>0</v>
      </c>
      <c r="I5" s="69"/>
      <c r="J5" s="69">
        <f>SUM(H5:I5)</f>
        <v>0</v>
      </c>
    </row>
    <row r="6" spans="1:10" x14ac:dyDescent="0.25">
      <c r="A6" s="68" t="s">
        <v>68</v>
      </c>
      <c r="B6" s="67"/>
      <c r="C6" s="65"/>
      <c r="D6" s="65"/>
      <c r="E6" s="65"/>
      <c r="F6" s="65"/>
      <c r="H6" s="65">
        <f>F6+E6+D6-C6</f>
        <v>0</v>
      </c>
      <c r="I6" s="65"/>
      <c r="J6" s="65">
        <f>SUM(H6:I6)</f>
        <v>0</v>
      </c>
    </row>
    <row r="7" spans="1:10" x14ac:dyDescent="0.25">
      <c r="A7" s="68" t="s">
        <v>69</v>
      </c>
      <c r="B7" s="67"/>
      <c r="C7" s="65"/>
      <c r="D7" s="65"/>
      <c r="E7" s="65"/>
      <c r="F7" s="65"/>
      <c r="H7" s="65">
        <f t="shared" ref="H7:H14" si="0">F7+E7+D7-C7</f>
        <v>0</v>
      </c>
      <c r="I7" s="65"/>
      <c r="J7" s="65">
        <f t="shared" ref="J7:J14" si="1">SUM(H7:I7)</f>
        <v>0</v>
      </c>
    </row>
    <row r="8" spans="1:10" x14ac:dyDescent="0.25">
      <c r="A8" s="68" t="s">
        <v>70</v>
      </c>
      <c r="B8" s="67"/>
      <c r="C8" s="65"/>
      <c r="D8" s="65"/>
      <c r="E8" s="65"/>
      <c r="F8" s="65"/>
      <c r="H8" s="65">
        <f t="shared" si="0"/>
        <v>0</v>
      </c>
      <c r="I8" s="65"/>
      <c r="J8" s="65">
        <f t="shared" si="1"/>
        <v>0</v>
      </c>
    </row>
    <row r="9" spans="1:10" x14ac:dyDescent="0.25">
      <c r="A9" s="68" t="s">
        <v>71</v>
      </c>
      <c r="B9" s="67"/>
      <c r="C9" s="65"/>
      <c r="D9" s="65"/>
      <c r="E9" s="65"/>
      <c r="F9" s="65"/>
      <c r="H9" s="65">
        <f t="shared" si="0"/>
        <v>0</v>
      </c>
      <c r="I9" s="65"/>
      <c r="J9" s="65">
        <f t="shared" si="1"/>
        <v>0</v>
      </c>
    </row>
    <row r="10" spans="1:10" x14ac:dyDescent="0.25">
      <c r="A10" s="68" t="s">
        <v>72</v>
      </c>
      <c r="B10" s="67"/>
      <c r="C10" s="65"/>
      <c r="D10" s="65"/>
      <c r="E10" s="65"/>
      <c r="F10" s="65"/>
      <c r="H10" s="65">
        <f t="shared" si="0"/>
        <v>0</v>
      </c>
      <c r="I10" s="65"/>
      <c r="J10" s="65">
        <f t="shared" si="1"/>
        <v>0</v>
      </c>
    </row>
    <row r="11" spans="1:10" x14ac:dyDescent="0.25">
      <c r="A11" s="68" t="s">
        <v>73</v>
      </c>
      <c r="B11" s="67"/>
      <c r="C11" s="65"/>
      <c r="D11" s="65"/>
      <c r="E11" s="65"/>
      <c r="F11" s="65"/>
      <c r="H11" s="65">
        <f t="shared" si="0"/>
        <v>0</v>
      </c>
      <c r="I11" s="65"/>
      <c r="J11" s="65">
        <f t="shared" si="1"/>
        <v>0</v>
      </c>
    </row>
    <row r="12" spans="1:10" x14ac:dyDescent="0.25">
      <c r="A12" s="68" t="s">
        <v>74</v>
      </c>
      <c r="B12" s="67"/>
      <c r="C12" s="65"/>
      <c r="D12" s="65"/>
      <c r="E12" s="65"/>
      <c r="F12" s="65"/>
      <c r="H12" s="65">
        <f t="shared" si="0"/>
        <v>0</v>
      </c>
      <c r="I12" s="65"/>
      <c r="J12" s="65">
        <f t="shared" si="1"/>
        <v>0</v>
      </c>
    </row>
    <row r="13" spans="1:10" x14ac:dyDescent="0.25">
      <c r="A13" s="68" t="s">
        <v>75</v>
      </c>
      <c r="B13" s="67"/>
      <c r="C13" s="65"/>
      <c r="D13" s="65"/>
      <c r="E13" s="65"/>
      <c r="F13" s="65"/>
      <c r="H13" s="65">
        <f t="shared" si="0"/>
        <v>0</v>
      </c>
      <c r="I13" s="65"/>
      <c r="J13" s="65">
        <f t="shared" si="1"/>
        <v>0</v>
      </c>
    </row>
    <row r="14" spans="1:10" x14ac:dyDescent="0.25">
      <c r="A14" s="68" t="s">
        <v>76</v>
      </c>
      <c r="B14" s="67"/>
      <c r="C14" s="65"/>
      <c r="D14" s="65"/>
      <c r="E14" s="65"/>
      <c r="F14" s="65"/>
      <c r="H14" s="65">
        <f t="shared" si="0"/>
        <v>0</v>
      </c>
      <c r="I14" s="65"/>
      <c r="J14" s="65">
        <f t="shared" si="1"/>
        <v>0</v>
      </c>
    </row>
    <row r="15" spans="1:10" ht="30" customHeight="1" x14ac:dyDescent="0.25">
      <c r="A15" s="68" t="s">
        <v>77</v>
      </c>
      <c r="B15" s="67"/>
      <c r="C15" s="53">
        <f>SUM(C5:C14)</f>
        <v>0</v>
      </c>
      <c r="D15" s="53">
        <f>SUM(D5:D14)</f>
        <v>0</v>
      </c>
      <c r="E15" s="53">
        <f>SUM(E5:E14)</f>
        <v>0</v>
      </c>
      <c r="F15" s="53">
        <f>SUM(F5:F14)</f>
        <v>0</v>
      </c>
      <c r="G15" s="57"/>
      <c r="H15" s="53">
        <f>F15+E15+D15-C15</f>
        <v>0</v>
      </c>
      <c r="I15" s="53"/>
      <c r="J15" s="53">
        <f>SUM(J5:J14)</f>
        <v>0</v>
      </c>
    </row>
    <row r="16" spans="1:10" x14ac:dyDescent="0.25">
      <c r="A16" s="66" t="s">
        <v>78</v>
      </c>
      <c r="B16" s="67"/>
      <c r="C16" s="65"/>
      <c r="D16" s="65"/>
      <c r="E16" s="65"/>
      <c r="F16" s="65"/>
      <c r="H16" s="65"/>
      <c r="I16" s="65"/>
      <c r="J16" s="65"/>
    </row>
    <row r="17" spans="1:10" x14ac:dyDescent="0.25">
      <c r="A17" s="68" t="s">
        <v>79</v>
      </c>
      <c r="B17" s="67"/>
      <c r="C17" s="65"/>
      <c r="D17" s="65"/>
      <c r="E17" s="65"/>
      <c r="F17" s="65"/>
      <c r="H17" s="65"/>
      <c r="I17" s="65">
        <f>F17+E17+D17-C17</f>
        <v>0</v>
      </c>
      <c r="J17" s="65">
        <f>SUM(H17:I17)</f>
        <v>0</v>
      </c>
    </row>
    <row r="18" spans="1:10" x14ac:dyDescent="0.25">
      <c r="A18" s="71" t="s">
        <v>80</v>
      </c>
      <c r="B18" s="72"/>
      <c r="C18" s="73">
        <f>SUM(C15:C17)</f>
        <v>0</v>
      </c>
      <c r="D18" s="73">
        <f>SUM(D15:D17)</f>
        <v>0</v>
      </c>
      <c r="E18" s="73">
        <f>SUM(E15:E17)</f>
        <v>0</v>
      </c>
      <c r="F18" s="73">
        <f>SUM(F15:F17)</f>
        <v>0</v>
      </c>
      <c r="G18" s="74"/>
      <c r="H18" s="73">
        <f>SUM(H15:H17)</f>
        <v>0</v>
      </c>
      <c r="I18" s="73">
        <f>SUM(I15:I17)</f>
        <v>0</v>
      </c>
      <c r="J18" s="53">
        <f>SUM(J15:J17)</f>
        <v>0</v>
      </c>
    </row>
    <row r="19" spans="1:10" x14ac:dyDescent="0.25">
      <c r="E19" s="75"/>
      <c r="F19" s="76"/>
      <c r="G19" s="76"/>
      <c r="H19" s="77"/>
      <c r="I19" s="77"/>
      <c r="J19" s="77"/>
    </row>
    <row r="20" spans="1:10" x14ac:dyDescent="0.25">
      <c r="D20" s="78"/>
      <c r="E20" s="66" t="s">
        <v>81</v>
      </c>
      <c r="F20" s="79"/>
      <c r="G20" s="79"/>
      <c r="H20" s="65"/>
      <c r="I20" s="65"/>
      <c r="J20" s="65"/>
    </row>
    <row r="21" spans="1:10" x14ac:dyDescent="0.25">
      <c r="E21" s="68" t="s">
        <v>82</v>
      </c>
      <c r="F21" s="79"/>
      <c r="G21" s="79"/>
      <c r="H21" s="65"/>
      <c r="I21" s="65"/>
      <c r="J21" s="65"/>
    </row>
    <row r="22" spans="1:10" x14ac:dyDescent="0.25">
      <c r="E22" s="68" t="s">
        <v>83</v>
      </c>
      <c r="F22" s="79"/>
      <c r="G22" s="79"/>
      <c r="H22" s="65"/>
      <c r="I22" s="65"/>
      <c r="J22" s="65">
        <f>SUM(H22:I22)</f>
        <v>0</v>
      </c>
    </row>
    <row r="23" spans="1:10" x14ac:dyDescent="0.25">
      <c r="E23" s="68" t="s">
        <v>84</v>
      </c>
      <c r="F23" s="79"/>
      <c r="G23" s="79"/>
      <c r="H23" s="65"/>
      <c r="I23" s="65"/>
      <c r="J23" s="65">
        <f>SUM(H23:I23)</f>
        <v>0</v>
      </c>
    </row>
    <row r="24" spans="1:10" x14ac:dyDescent="0.25">
      <c r="E24" s="68" t="s">
        <v>41</v>
      </c>
      <c r="F24" s="79"/>
      <c r="G24" s="79"/>
      <c r="H24" s="65"/>
      <c r="I24" s="65"/>
      <c r="J24" s="65">
        <f>SUM(H24:I24)</f>
        <v>0</v>
      </c>
    </row>
    <row r="25" spans="1:10" x14ac:dyDescent="0.25">
      <c r="E25" s="68" t="s">
        <v>85</v>
      </c>
      <c r="F25" s="79"/>
      <c r="G25" s="79"/>
      <c r="H25" s="65"/>
      <c r="I25" s="65"/>
      <c r="J25" s="65">
        <f>SUM(H25:I25)</f>
        <v>0</v>
      </c>
    </row>
    <row r="26" spans="1:10" x14ac:dyDescent="0.25">
      <c r="E26" s="68" t="s">
        <v>34</v>
      </c>
      <c r="F26" s="79"/>
      <c r="G26" s="79"/>
      <c r="H26" s="65"/>
      <c r="I26" s="65"/>
      <c r="J26" s="65">
        <f>SUM(H26:I26)</f>
        <v>0</v>
      </c>
    </row>
    <row r="27" spans="1:10" x14ac:dyDescent="0.25">
      <c r="E27" s="68" t="s">
        <v>86</v>
      </c>
      <c r="F27" s="79"/>
      <c r="G27" s="79"/>
      <c r="H27" s="53">
        <f>SUM(H22:H26)</f>
        <v>0</v>
      </c>
      <c r="I27" s="53">
        <f>SUM(I22:I26)</f>
        <v>0</v>
      </c>
      <c r="J27" s="53">
        <f>SUM(J22:J26)</f>
        <v>0</v>
      </c>
    </row>
    <row r="28" spans="1:10" x14ac:dyDescent="0.25">
      <c r="E28" s="68" t="s">
        <v>133</v>
      </c>
      <c r="F28" s="79"/>
      <c r="G28" s="79"/>
      <c r="H28" s="77">
        <f>H27+H18</f>
        <v>0</v>
      </c>
      <c r="I28" s="77">
        <f>I27+I18</f>
        <v>0</v>
      </c>
      <c r="J28" s="77">
        <f>J27+J18</f>
        <v>0</v>
      </c>
    </row>
    <row r="29" spans="1:10" x14ac:dyDescent="0.25">
      <c r="E29" s="68" t="s">
        <v>134</v>
      </c>
      <c r="F29" s="79"/>
      <c r="G29" s="79"/>
      <c r="H29" s="65"/>
      <c r="I29" s="65"/>
      <c r="J29" s="65">
        <f>SUM(H29:I29)</f>
        <v>0</v>
      </c>
    </row>
    <row r="30" spans="1:10" ht="16.5" thickBot="1" x14ac:dyDescent="0.3">
      <c r="E30" s="81" t="s">
        <v>135</v>
      </c>
      <c r="F30" s="82"/>
      <c r="G30" s="72"/>
      <c r="H30" s="80">
        <f>SUM(H28:H29)</f>
        <v>0</v>
      </c>
      <c r="I30" s="80">
        <f>SUM(I28:I29)</f>
        <v>0</v>
      </c>
      <c r="J30" s="80">
        <f>SUM(J28:J29)</f>
        <v>0</v>
      </c>
    </row>
    <row r="31" spans="1:10" ht="16.5" thickTop="1" x14ac:dyDescent="0.25">
      <c r="E31" s="147"/>
      <c r="F31" s="57"/>
      <c r="G31" s="82"/>
      <c r="H31" s="83"/>
      <c r="I31" s="83"/>
      <c r="J31" s="83"/>
    </row>
  </sheetData>
  <phoneticPr fontId="11" type="noConversion"/>
  <pageMargins left="0.75" right="0.75" top="1" bottom="0.62" header="0.32" footer="0.5"/>
  <pageSetup scale="89" orientation="landscape" horizontalDpi="4294967293" verticalDpi="4294967293" r:id="rId1"/>
  <headerFooter alignWithMargins="0">
    <oddHeader>&amp;C&amp;14CITY OF MONROE
Statement of Activities
&amp;11For the year ended December 31, 2015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Normal="100" workbookViewId="0">
      <selection activeCell="I38" sqref="I38"/>
    </sheetView>
  </sheetViews>
  <sheetFormatPr defaultColWidth="9.140625" defaultRowHeight="15" x14ac:dyDescent="0.25"/>
  <cols>
    <col min="1" max="1" width="27" style="86" customWidth="1"/>
    <col min="2" max="2" width="16.42578125" style="86" customWidth="1"/>
    <col min="3" max="3" width="18" style="86" customWidth="1"/>
    <col min="4" max="4" width="4.28515625" style="86" customWidth="1"/>
    <col min="5" max="5" width="18" style="86" customWidth="1"/>
    <col min="6" max="6" width="4.7109375" style="86" customWidth="1"/>
    <col min="7" max="7" width="16.28515625" style="86" customWidth="1"/>
    <col min="8" max="8" width="9.140625" style="86"/>
    <col min="9" max="9" width="47.140625" style="86" customWidth="1"/>
    <col min="10" max="16384" width="9.140625" style="86"/>
  </cols>
  <sheetData>
    <row r="1" spans="1:9" s="84" customFormat="1" ht="37.5" customHeight="1" x14ac:dyDescent="0.2">
      <c r="C1" s="84" t="s">
        <v>62</v>
      </c>
      <c r="E1" s="84" t="s">
        <v>63</v>
      </c>
      <c r="G1" s="84" t="s">
        <v>64</v>
      </c>
    </row>
    <row r="2" spans="1:9" x14ac:dyDescent="0.25">
      <c r="A2" s="85" t="s">
        <v>87</v>
      </c>
    </row>
    <row r="3" spans="1:9" x14ac:dyDescent="0.25">
      <c r="A3" s="86" t="s">
        <v>6</v>
      </c>
      <c r="C3" s="87"/>
      <c r="E3" s="87"/>
      <c r="G3" s="87">
        <f>SUM(C3:F3)</f>
        <v>0</v>
      </c>
    </row>
    <row r="4" spans="1:9" x14ac:dyDescent="0.25">
      <c r="A4" s="86" t="s">
        <v>88</v>
      </c>
      <c r="G4" s="86">
        <f>SUM(C4:F4)</f>
        <v>0</v>
      </c>
    </row>
    <row r="5" spans="1:9" x14ac:dyDescent="0.25">
      <c r="A5" s="86" t="s">
        <v>7</v>
      </c>
      <c r="G5" s="86">
        <f t="shared" ref="G5:G14" si="0">SUM(C5:F5)</f>
        <v>0</v>
      </c>
    </row>
    <row r="6" spans="1:9" x14ac:dyDescent="0.25">
      <c r="A6" s="86" t="s">
        <v>89</v>
      </c>
      <c r="G6" s="86">
        <f t="shared" si="0"/>
        <v>0</v>
      </c>
    </row>
    <row r="7" spans="1:9" x14ac:dyDescent="0.25">
      <c r="A7" s="86" t="s">
        <v>90</v>
      </c>
      <c r="G7" s="86">
        <f t="shared" si="0"/>
        <v>0</v>
      </c>
    </row>
    <row r="8" spans="1:9" x14ac:dyDescent="0.25">
      <c r="A8" s="86" t="s">
        <v>91</v>
      </c>
      <c r="G8" s="86">
        <f t="shared" si="0"/>
        <v>0</v>
      </c>
    </row>
    <row r="9" spans="1:9" x14ac:dyDescent="0.25">
      <c r="A9" s="86" t="s">
        <v>92</v>
      </c>
      <c r="G9" s="86">
        <f t="shared" si="0"/>
        <v>0</v>
      </c>
      <c r="I9" s="146" t="s">
        <v>148</v>
      </c>
    </row>
    <row r="10" spans="1:9" ht="18.75" customHeight="1" x14ac:dyDescent="0.25">
      <c r="A10" s="86" t="s">
        <v>93</v>
      </c>
      <c r="G10" s="86">
        <f t="shared" si="0"/>
        <v>0</v>
      </c>
    </row>
    <row r="11" spans="1:9" x14ac:dyDescent="0.25">
      <c r="A11" s="86" t="s">
        <v>12</v>
      </c>
      <c r="G11" s="86">
        <f t="shared" si="0"/>
        <v>0</v>
      </c>
    </row>
    <row r="12" spans="1:9" x14ac:dyDescent="0.25">
      <c r="A12" s="86" t="s">
        <v>94</v>
      </c>
      <c r="G12" s="86">
        <f t="shared" si="0"/>
        <v>0</v>
      </c>
    </row>
    <row r="13" spans="1:9" x14ac:dyDescent="0.25">
      <c r="A13" s="86" t="s">
        <v>95</v>
      </c>
      <c r="G13" s="86">
        <f t="shared" si="0"/>
        <v>0</v>
      </c>
    </row>
    <row r="14" spans="1:9" x14ac:dyDescent="0.25">
      <c r="A14" s="86" t="s">
        <v>96</v>
      </c>
      <c r="G14" s="86">
        <f t="shared" si="0"/>
        <v>0</v>
      </c>
    </row>
    <row r="15" spans="1:9" ht="15.75" thickBot="1" x14ac:dyDescent="0.3">
      <c r="A15" s="86" t="s">
        <v>97</v>
      </c>
      <c r="C15" s="88">
        <f>SUM(C3:C14)</f>
        <v>0</v>
      </c>
      <c r="E15" s="88">
        <f>SUM(E3:E14)</f>
        <v>0</v>
      </c>
      <c r="G15" s="88">
        <f>SUM(G3:G14)</f>
        <v>0</v>
      </c>
    </row>
    <row r="16" spans="1:9" ht="15.75" thickTop="1" x14ac:dyDescent="0.25">
      <c r="B16" s="89"/>
    </row>
    <row r="17" spans="1:7" x14ac:dyDescent="0.25">
      <c r="A17" s="85" t="s">
        <v>98</v>
      </c>
    </row>
    <row r="18" spans="1:7" x14ac:dyDescent="0.25">
      <c r="A18" s="86" t="s">
        <v>25</v>
      </c>
      <c r="G18" s="86">
        <f>SUM(C18:F18)</f>
        <v>0</v>
      </c>
    </row>
    <row r="19" spans="1:7" x14ac:dyDescent="0.25">
      <c r="A19" s="86" t="s">
        <v>99</v>
      </c>
      <c r="G19" s="86">
        <f t="shared" ref="G19:G24" si="1">SUM(C19:F19)</f>
        <v>0</v>
      </c>
    </row>
    <row r="20" spans="1:7" x14ac:dyDescent="0.25">
      <c r="A20" s="86" t="s">
        <v>51</v>
      </c>
      <c r="G20" s="86">
        <f t="shared" si="1"/>
        <v>0</v>
      </c>
    </row>
    <row r="21" spans="1:7" x14ac:dyDescent="0.25">
      <c r="A21" s="86" t="s">
        <v>100</v>
      </c>
      <c r="G21" s="86">
        <f t="shared" si="1"/>
        <v>0</v>
      </c>
    </row>
    <row r="22" spans="1:7" x14ac:dyDescent="0.25">
      <c r="A22" s="86" t="s">
        <v>101</v>
      </c>
      <c r="G22" s="86">
        <f t="shared" si="1"/>
        <v>0</v>
      </c>
    </row>
    <row r="23" spans="1:7" x14ac:dyDescent="0.25">
      <c r="A23" s="86" t="s">
        <v>55</v>
      </c>
      <c r="G23" s="86">
        <f t="shared" si="1"/>
        <v>0</v>
      </c>
    </row>
    <row r="24" spans="1:7" x14ac:dyDescent="0.25">
      <c r="A24" s="86" t="s">
        <v>56</v>
      </c>
      <c r="G24" s="86">
        <f t="shared" si="1"/>
        <v>0</v>
      </c>
    </row>
    <row r="25" spans="1:7" x14ac:dyDescent="0.25">
      <c r="A25" s="86" t="s">
        <v>102</v>
      </c>
      <c r="C25" s="90">
        <f>SUM(C18:C24)</f>
        <v>0</v>
      </c>
      <c r="E25" s="90">
        <f>SUM(E18:E24)</f>
        <v>0</v>
      </c>
      <c r="G25" s="90">
        <f>SUM(G18:G24)</f>
        <v>0</v>
      </c>
    </row>
    <row r="27" spans="1:7" x14ac:dyDescent="0.25">
      <c r="A27" s="89" t="s">
        <v>130</v>
      </c>
    </row>
    <row r="28" spans="1:7" x14ac:dyDescent="0.25">
      <c r="A28" s="86" t="s">
        <v>138</v>
      </c>
      <c r="G28" s="86">
        <f>SUM(C28:F28)</f>
        <v>0</v>
      </c>
    </row>
    <row r="29" spans="1:7" x14ac:dyDescent="0.25">
      <c r="A29" s="86" t="s">
        <v>103</v>
      </c>
      <c r="G29" s="86">
        <f>SUM(C29:F29)</f>
        <v>0</v>
      </c>
    </row>
    <row r="30" spans="1:7" x14ac:dyDescent="0.25">
      <c r="A30" s="86" t="s">
        <v>104</v>
      </c>
      <c r="G30" s="86">
        <f>SUM(C30:F30)</f>
        <v>0</v>
      </c>
    </row>
    <row r="31" spans="1:7" ht="15.75" thickBot="1" x14ac:dyDescent="0.3">
      <c r="A31" s="86" t="s">
        <v>131</v>
      </c>
      <c r="C31" s="88">
        <f>SUM(C28:C30)</f>
        <v>0</v>
      </c>
      <c r="E31" s="88">
        <f>SUM(E28:E30)</f>
        <v>0</v>
      </c>
      <c r="G31" s="88">
        <f>SUM(G28:G30)</f>
        <v>0</v>
      </c>
    </row>
    <row r="32" spans="1:7" ht="15.75" thickTop="1" x14ac:dyDescent="0.25"/>
  </sheetData>
  <phoneticPr fontId="11" type="noConversion"/>
  <pageMargins left="0.78" right="0.75" top="1.1000000000000001" bottom="0.56999999999999995" header="0.5" footer="0.5"/>
  <pageSetup orientation="landscape" horizontalDpi="4294967293" verticalDpi="4294967293" r:id="rId1"/>
  <headerFooter alignWithMargins="0">
    <oddHeader>&amp;C&amp;14CITY OF MONROE
Statement of Net Position
&amp;11As of December 31, 2015</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4"/>
  <sheetViews>
    <sheetView zoomScaleNormal="100" workbookViewId="0">
      <selection activeCell="J32" sqref="J32"/>
    </sheetView>
  </sheetViews>
  <sheetFormatPr defaultColWidth="9.140625" defaultRowHeight="15" x14ac:dyDescent="0.25"/>
  <cols>
    <col min="1" max="2" width="9.140625" style="86"/>
    <col min="3" max="3" width="8.140625" style="91" customWidth="1"/>
    <col min="4" max="4" width="50.5703125" style="92" customWidth="1"/>
    <col min="5" max="5" width="14.85546875" style="86" customWidth="1"/>
    <col min="6" max="7" width="9.140625" style="86"/>
    <col min="8" max="8" width="12.140625" style="86" customWidth="1"/>
    <col min="9" max="16384" width="9.140625" style="86"/>
  </cols>
  <sheetData>
    <row r="1" spans="2:6" ht="23.25" customHeight="1" x14ac:dyDescent="0.25">
      <c r="B1" s="93"/>
      <c r="C1" s="94"/>
      <c r="D1" s="95" t="s">
        <v>122</v>
      </c>
      <c r="E1" s="96"/>
      <c r="F1" s="97"/>
    </row>
    <row r="2" spans="2:6" x14ac:dyDescent="0.25">
      <c r="B2" s="98" t="s">
        <v>128</v>
      </c>
      <c r="C2" s="99"/>
      <c r="D2" s="100"/>
      <c r="E2" s="101"/>
      <c r="F2" s="102"/>
    </row>
    <row r="3" spans="2:6" x14ac:dyDescent="0.25">
      <c r="B3" s="103"/>
      <c r="C3" s="99"/>
      <c r="D3" s="100" t="s">
        <v>139</v>
      </c>
      <c r="E3" s="101"/>
      <c r="F3" s="102"/>
    </row>
    <row r="4" spans="2:6" ht="38.25" customHeight="1" x14ac:dyDescent="0.25">
      <c r="B4" s="103"/>
      <c r="C4" s="99" t="s">
        <v>105</v>
      </c>
      <c r="D4" s="104"/>
      <c r="E4" s="105"/>
      <c r="F4" s="102"/>
    </row>
    <row r="5" spans="2:6" ht="19.5" customHeight="1" x14ac:dyDescent="0.25">
      <c r="B5" s="103"/>
      <c r="C5" s="101" t="s">
        <v>107</v>
      </c>
      <c r="D5" s="104"/>
      <c r="E5" s="101"/>
      <c r="F5" s="102"/>
    </row>
    <row r="6" spans="2:6" ht="12.75" customHeight="1" x14ac:dyDescent="0.25">
      <c r="B6" s="103"/>
      <c r="C6" s="99" t="s">
        <v>126</v>
      </c>
      <c r="D6" s="104"/>
      <c r="E6" s="101"/>
      <c r="F6" s="102"/>
    </row>
    <row r="7" spans="2:6" ht="61.15" customHeight="1" x14ac:dyDescent="0.25">
      <c r="B7" s="103"/>
      <c r="C7" s="99"/>
      <c r="D7" s="104" t="s">
        <v>144</v>
      </c>
      <c r="E7" s="101"/>
      <c r="F7" s="102"/>
    </row>
    <row r="8" spans="2:6" ht="46.5" customHeight="1" x14ac:dyDescent="0.25">
      <c r="B8" s="103"/>
      <c r="C8" s="99"/>
      <c r="D8" s="104" t="s">
        <v>129</v>
      </c>
      <c r="E8" s="101"/>
      <c r="F8" s="102"/>
    </row>
    <row r="9" spans="2:6" ht="51" customHeight="1" x14ac:dyDescent="0.25">
      <c r="B9" s="103"/>
      <c r="C9" s="99"/>
      <c r="D9" s="104" t="s">
        <v>124</v>
      </c>
      <c r="E9" s="101"/>
      <c r="F9" s="102"/>
    </row>
    <row r="10" spans="2:6" ht="49.5" customHeight="1" x14ac:dyDescent="0.25">
      <c r="B10" s="103"/>
      <c r="C10" s="99"/>
      <c r="D10" s="104" t="s">
        <v>106</v>
      </c>
      <c r="E10" s="101"/>
      <c r="F10" s="102"/>
    </row>
    <row r="11" spans="2:6" ht="34.5" customHeight="1" x14ac:dyDescent="0.25">
      <c r="B11" s="103"/>
      <c r="C11" s="99"/>
      <c r="D11" s="104" t="s">
        <v>109</v>
      </c>
      <c r="E11" s="101"/>
      <c r="F11" s="102"/>
    </row>
    <row r="12" spans="2:6" ht="36" customHeight="1" x14ac:dyDescent="0.25">
      <c r="B12" s="103"/>
      <c r="C12" s="99"/>
      <c r="D12" s="104" t="s">
        <v>110</v>
      </c>
      <c r="E12" s="101"/>
      <c r="F12" s="102"/>
    </row>
    <row r="13" spans="2:6" ht="19.5" customHeight="1" thickBot="1" x14ac:dyDescent="0.3">
      <c r="B13" s="103"/>
      <c r="C13" s="101" t="s">
        <v>125</v>
      </c>
      <c r="D13" s="104"/>
      <c r="E13" s="88">
        <f>SUM(E4:E12)</f>
        <v>0</v>
      </c>
      <c r="F13" s="102"/>
    </row>
    <row r="14" spans="2:6" ht="12.75" customHeight="1" thickTop="1" x14ac:dyDescent="0.25">
      <c r="B14" s="106"/>
      <c r="C14" s="107"/>
      <c r="D14" s="108"/>
      <c r="E14" s="109"/>
      <c r="F14" s="110"/>
    </row>
    <row r="15" spans="2:6" ht="12.75" customHeight="1" x14ac:dyDescent="0.25"/>
    <row r="16" spans="2:6" ht="12.75" customHeight="1" x14ac:dyDescent="0.25"/>
    <row r="17" spans="2:6" ht="12.75" customHeight="1" x14ac:dyDescent="0.25"/>
    <row r="18" spans="2:6" ht="24.75" customHeight="1" x14ac:dyDescent="0.25">
      <c r="B18" s="93"/>
      <c r="C18" s="94"/>
      <c r="D18" s="95" t="s">
        <v>122</v>
      </c>
      <c r="E18" s="96"/>
      <c r="F18" s="97"/>
    </row>
    <row r="19" spans="2:6" x14ac:dyDescent="0.25">
      <c r="B19" s="103"/>
      <c r="C19" s="99" t="s">
        <v>111</v>
      </c>
      <c r="D19" s="100"/>
      <c r="E19" s="101"/>
      <c r="F19" s="102"/>
    </row>
    <row r="20" spans="2:6" x14ac:dyDescent="0.25">
      <c r="B20" s="98"/>
      <c r="C20" s="99"/>
      <c r="D20" s="100" t="s">
        <v>112</v>
      </c>
      <c r="E20" s="101"/>
      <c r="F20" s="102"/>
    </row>
    <row r="21" spans="2:6" x14ac:dyDescent="0.25">
      <c r="B21" s="103"/>
      <c r="C21" s="99"/>
      <c r="D21" s="100" t="s">
        <v>140</v>
      </c>
      <c r="E21" s="101"/>
      <c r="F21" s="102"/>
    </row>
    <row r="22" spans="2:6" ht="31.5" customHeight="1" x14ac:dyDescent="0.25">
      <c r="B22" s="103"/>
      <c r="C22" s="99" t="s">
        <v>113</v>
      </c>
      <c r="D22" s="104"/>
      <c r="E22" s="105"/>
      <c r="F22" s="102"/>
    </row>
    <row r="23" spans="2:6" x14ac:dyDescent="0.25">
      <c r="B23" s="103"/>
      <c r="C23" s="101" t="s">
        <v>107</v>
      </c>
      <c r="D23" s="104"/>
      <c r="E23" s="101"/>
      <c r="F23" s="102"/>
    </row>
    <row r="24" spans="2:6" x14ac:dyDescent="0.25">
      <c r="B24" s="103"/>
      <c r="C24" s="99" t="s">
        <v>137</v>
      </c>
      <c r="D24" s="104"/>
      <c r="E24" s="101"/>
      <c r="F24" s="102"/>
    </row>
    <row r="25" spans="2:6" ht="30" x14ac:dyDescent="0.25">
      <c r="B25" s="103"/>
      <c r="C25" s="99"/>
      <c r="D25" s="104" t="s">
        <v>114</v>
      </c>
      <c r="E25" s="101"/>
      <c r="F25" s="102"/>
    </row>
    <row r="26" spans="2:6" ht="21" customHeight="1" x14ac:dyDescent="0.25">
      <c r="B26" s="103"/>
      <c r="C26" s="99"/>
      <c r="D26" s="104" t="s">
        <v>115</v>
      </c>
      <c r="E26" s="101"/>
      <c r="F26" s="102"/>
    </row>
    <row r="27" spans="2:6" ht="33" customHeight="1" x14ac:dyDescent="0.25">
      <c r="B27" s="103"/>
      <c r="C27" s="99"/>
      <c r="D27" s="104" t="s">
        <v>116</v>
      </c>
      <c r="E27" s="101"/>
      <c r="F27" s="102"/>
    </row>
    <row r="28" spans="2:6" ht="33" customHeight="1" x14ac:dyDescent="0.25">
      <c r="B28" s="103"/>
      <c r="C28" s="99"/>
      <c r="D28" s="104" t="s">
        <v>117</v>
      </c>
      <c r="E28" s="101"/>
      <c r="F28" s="102"/>
    </row>
    <row r="29" spans="2:6" ht="46.5" customHeight="1" x14ac:dyDescent="0.25">
      <c r="B29" s="103"/>
      <c r="C29" s="99"/>
      <c r="D29" s="104" t="s">
        <v>118</v>
      </c>
      <c r="E29" s="101"/>
      <c r="F29" s="102"/>
    </row>
    <row r="30" spans="2:6" ht="31.5" customHeight="1" x14ac:dyDescent="0.25">
      <c r="B30" s="103"/>
      <c r="C30" s="99"/>
      <c r="D30" s="104" t="s">
        <v>119</v>
      </c>
      <c r="E30" s="101"/>
      <c r="F30" s="102"/>
    </row>
    <row r="31" spans="2:6" ht="33" customHeight="1" x14ac:dyDescent="0.25">
      <c r="B31" s="103"/>
      <c r="C31" s="99"/>
      <c r="D31" s="104" t="s">
        <v>121</v>
      </c>
      <c r="E31" s="101"/>
      <c r="F31" s="102"/>
    </row>
    <row r="32" spans="2:6" ht="35.25" customHeight="1" x14ac:dyDescent="0.25">
      <c r="B32" s="103"/>
      <c r="C32" s="99"/>
      <c r="D32" s="104" t="s">
        <v>120</v>
      </c>
      <c r="E32" s="101"/>
      <c r="F32" s="102"/>
    </row>
    <row r="33" spans="2:6" ht="15.75" thickBot="1" x14ac:dyDescent="0.3">
      <c r="B33" s="103"/>
      <c r="C33" s="101" t="s">
        <v>127</v>
      </c>
      <c r="D33" s="104"/>
      <c r="E33" s="88">
        <f>SUM(E22:E32)</f>
        <v>0</v>
      </c>
      <c r="F33" s="102"/>
    </row>
    <row r="34" spans="2:6" ht="15.75" thickTop="1" x14ac:dyDescent="0.25">
      <c r="B34" s="106"/>
      <c r="C34" s="107"/>
      <c r="D34" s="108"/>
      <c r="E34" s="109"/>
      <c r="F34" s="110"/>
    </row>
  </sheetData>
  <phoneticPr fontId="11" type="noConversion"/>
  <pageMargins left="0.75" right="0.75" top="0.72" bottom="0.3" header="0.3" footer="0.18"/>
  <pageSetup scale="85" orientation="portrait" horizontalDpi="4294967293" verticalDpi="4294967293" r:id="rId1"/>
  <headerFooter alignWithMargins="0">
    <oddHeader>&amp;LCity of Monroe
Reconciliation of fund basis to government-wide statements</oddHeader>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Conversion worksheet</vt:lpstr>
      <vt:lpstr>Stmt of Activities</vt:lpstr>
      <vt:lpstr>Stmt of Net Position</vt:lpstr>
      <vt:lpstr>Reconciliations</vt:lpstr>
      <vt:lpstr>'Conversion worksheet'!Print_Area</vt:lpstr>
      <vt:lpstr>Reconciliations!Print_Area</vt:lpstr>
      <vt:lpstr>'Stmt of Activities'!Print_Area</vt:lpstr>
      <vt:lpstr>'Stmt of Net Position'!Print_Area</vt:lpstr>
      <vt:lpstr>'Conversion worksheet'!Print_Titles</vt:lpstr>
    </vt:vector>
  </TitlesOfParts>
  <LinksUpToDate>false</LinksUpToDate>
  <SharedDoc>false</SharedDoc>
  <HyperlinksChanged>false</HyperlinksChanged>
  <AppVersion>14.0300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